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3年04月至24年06月 "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<sst xmlns="http://schemas.openxmlformats.org/spreadsheetml/2006/main" count="108" uniqueCount="28">
  <si>
    <t>2023年04月至2024年06月南沙区用人单位稳定用工社保补贴标准一览表</t>
  </si>
  <si>
    <t>（单位：元）</t>
  </si>
  <si>
    <t>补贴项目</t>
  </si>
  <si>
    <t>缴费比例下限</t>
  </si>
  <si>
    <t>缴费基数下限</t>
  </si>
  <si>
    <t>补贴金额</t>
  </si>
  <si>
    <t>养老保险</t>
  </si>
  <si>
    <t>个体工商户</t>
  </si>
  <si>
    <t>企业单位</t>
  </si>
  <si>
    <t>失业保险</t>
  </si>
  <si>
    <t>工伤保险</t>
  </si>
  <si>
    <t>合计</t>
  </si>
  <si>
    <t>1月</t>
  </si>
  <si>
    <t>2月</t>
  </si>
  <si>
    <t>3月</t>
  </si>
  <si>
    <t>4月</t>
  </si>
  <si>
    <t>5月</t>
  </si>
  <si>
    <t>6月</t>
  </si>
  <si>
    <t>7月</t>
  </si>
  <si>
    <t>8月</t>
  </si>
  <si>
    <t>9月</t>
  </si>
  <si>
    <t>10月</t>
  </si>
  <si>
    <t>11月</t>
  </si>
  <si>
    <t>12月</t>
  </si>
  <si>
    <t>13月</t>
  </si>
  <si>
    <t>14月</t>
  </si>
  <si>
    <t>15月</t>
  </si>
  <si>
    <t>注:
（1）2022年7月，《国家税务总局广东省税务局广东省人力资源和社会保障厅关于2022年7月企业职工基本养老保险费申报缴纳的通告》（2022年第9号）2022年7月企业职工养老保险缴费基数上限暂按24930元，缴费基数（4588元）下限暂不调整。2023年7月，《关于公布2022年全省全口径城镇单位就业人员月平均工资和2023年职工基本养老保险缴费基数上下限有关问题的通知》（粤人社发〔2023〕22号）2022年全省全口径城镇单位就业人员月平均工资为8807元。广州市基本养老保险缴费工资下限按全省全口径在岗职工平均工资的60%确定；
（2）根据广东省人力资源和社会保障厅 广东省财政厅 国家税务总局广东省税务局关于阶段性调整我省失业保险浮动费率实施办法的通知(粤人社规〔2019〕28号) 从2019年10月1日起，我市失业保险浮动费率调整为0.32%、0.48%和0.8%。2023年5月，根据《转发人力资源社会保障部 财政部 国家税务总局关于阶段性降低失业保险、工伤保险费率有关问题的通知》（粤人社函〔2023〕133号）失业保险费率至1%的政策，用人单位费率降至0.8%； 
（3）《广东省人民政府办公厅关于印发广东省促进服务业领域困难行业恢复发展若干措施》(粤办函〔2022〕40号)我省延续实施阶段性降低失业保险、工伤保险费率至2023年4月30日；
（4）根据《国家税务总局广东省税务局国家税务总局深圳市税务局广东省人力资源和社会保障厅关于2024 年企业职工基本养老保险费申报缴纳的通告》（2024年第2号）自2024年4月起，我省参保用人单位（含有雇工的个体工商户）按缴费比例15%申报缴纳企业职工基本养老保险费。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</si>
</sst>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
  </numFmts>
  <fonts count="26">
    <font>
      <sz val="12"/>
      <name val="宋体"/>
      <charset val="134"/>
    </font>
    <font>
      <sz val="24"/>
      <name val="宋体"/>
      <charset val="134"/>
    </font>
    <font>
      <sz val="20"/>
      <name val="宋体"/>
      <charset val="134"/>
    </font>
    <font>
      <sz val="12"/>
      <color rgb="FFFF0000"/>
      <name val="宋体"/>
      <charset val="134"/>
    </font>
    <font>
      <sz val="9"/>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5"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6" borderId="6" applyNumberFormat="0" applyAlignment="0" applyProtection="0">
      <alignment vertical="center"/>
    </xf>
    <xf numFmtId="0" fontId="16" fillId="7" borderId="7" applyNumberFormat="0" applyAlignment="0" applyProtection="0">
      <alignment vertical="center"/>
    </xf>
    <xf numFmtId="0" fontId="17" fillId="7" borderId="6" applyNumberFormat="0" applyAlignment="0" applyProtection="0">
      <alignment vertical="center"/>
    </xf>
    <xf numFmtId="0" fontId="18" fillId="8"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cellStyleXfs>
  <cellXfs count="26">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0" fillId="2" borderId="1" xfId="0" applyFont="1" applyFill="1" applyBorder="1" applyAlignment="1">
      <alignment horizontal="center" vertical="center"/>
    </xf>
    <xf numFmtId="0" fontId="0" fillId="3" borderId="1" xfId="0" applyFont="1" applyFill="1" applyBorder="1" applyAlignment="1">
      <alignment horizontal="center" vertical="center"/>
    </xf>
    <xf numFmtId="57"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9" fontId="0" fillId="4" borderId="1" xfId="0" applyNumberFormat="1" applyFont="1" applyFill="1" applyBorder="1" applyAlignment="1">
      <alignment horizontal="center" vertical="center"/>
    </xf>
    <xf numFmtId="0" fontId="0" fillId="0" borderId="1" xfId="0" applyFont="1" applyBorder="1">
      <alignment vertical="center"/>
    </xf>
    <xf numFmtId="10" fontId="0" fillId="0" borderId="1" xfId="0" applyNumberFormat="1" applyFont="1" applyFill="1" applyBorder="1" applyAlignment="1">
      <alignment horizontal="center" vertical="center"/>
    </xf>
    <xf numFmtId="10" fontId="3" fillId="0" borderId="1"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9" fontId="3" fillId="0" borderId="1" xfId="0" applyNumberFormat="1"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5" fillId="0" borderId="2" xfId="0" applyFont="1" applyBorder="1" applyAlignment="1">
      <alignment horizontal="right" vertical="center" wrapText="1"/>
    </xf>
    <xf numFmtId="0" fontId="2" fillId="0" borderId="0" xfId="0" applyFont="1" applyBorder="1" applyAlignment="1">
      <alignment vertical="center" wrapText="1"/>
    </xf>
    <xf numFmtId="176" fontId="0" fillId="0" borderId="0" xfId="0" applyNumberFormat="1">
      <alignment vertical="center"/>
    </xf>
    <xf numFmtId="0" fontId="4" fillId="0" borderId="0" xfId="0" applyFont="1" applyFill="1" applyAlignment="1">
      <alignment vertical="center" wrapText="1"/>
    </xf>
    <xf numFmtId="0" fontId="4" fillId="0" borderId="0"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51"/>
  <sheetViews>
    <sheetView tabSelected="1" workbookViewId="0">
      <selection activeCell="Q10" sqref="Q10"/>
    </sheetView>
  </sheetViews>
  <sheetFormatPr defaultColWidth="9" defaultRowHeight="14.25"/>
  <cols>
    <col min="2" max="2" width="12.5" customWidth="1"/>
    <col min="3" max="3" width="16.75" customWidth="1"/>
    <col min="4" max="4" width="14.875" customWidth="1"/>
    <col min="6" max="6" width="14.875" customWidth="1"/>
    <col min="7" max="7" width="13.375" customWidth="1"/>
    <col min="9" max="9" width="14.625" customWidth="1"/>
    <col min="10" max="10" width="16.125" customWidth="1"/>
    <col min="11" max="11" width="14.75" customWidth="1"/>
    <col min="13" max="13" width="9" hidden="1" customWidth="1"/>
    <col min="14" max="14" width="9.375" hidden="1" customWidth="1"/>
  </cols>
  <sheetData>
    <row r="1" s="1" customFormat="1" ht="39" customHeight="1" spans="1:20">
      <c r="A1" s="2" t="s">
        <v>0</v>
      </c>
      <c r="B1" s="2"/>
      <c r="C1" s="2"/>
      <c r="D1" s="2"/>
      <c r="E1" s="2"/>
      <c r="F1" s="2"/>
      <c r="G1" s="2"/>
      <c r="H1" s="2"/>
      <c r="I1" s="2"/>
      <c r="J1" s="2"/>
      <c r="K1" s="2"/>
      <c r="L1" s="20"/>
      <c r="M1" s="20"/>
      <c r="N1" s="20"/>
      <c r="O1" s="20"/>
      <c r="P1" s="20"/>
      <c r="Q1" s="20"/>
      <c r="R1" s="20"/>
      <c r="S1" s="20"/>
      <c r="T1" s="20"/>
    </row>
    <row r="2" ht="20.25" customHeight="1" spans="1:12">
      <c r="A2" s="3"/>
      <c r="B2" s="3"/>
      <c r="C2" s="3"/>
      <c r="D2" s="3"/>
      <c r="E2" s="3"/>
      <c r="F2" s="3"/>
      <c r="G2" s="3"/>
      <c r="I2" s="3"/>
      <c r="J2" s="21" t="s">
        <v>1</v>
      </c>
      <c r="K2" s="21"/>
      <c r="L2" s="22"/>
    </row>
    <row r="3" ht="20" customHeight="1" spans="1:11">
      <c r="A3" s="4" t="s">
        <v>2</v>
      </c>
      <c r="B3" s="5"/>
      <c r="C3" s="6">
        <v>45017</v>
      </c>
      <c r="D3" s="4"/>
      <c r="E3" s="4"/>
      <c r="F3" s="6">
        <v>45048</v>
      </c>
      <c r="G3" s="4"/>
      <c r="H3" s="4"/>
      <c r="I3" s="6">
        <v>45080</v>
      </c>
      <c r="J3" s="4"/>
      <c r="K3" s="4"/>
    </row>
    <row r="4" ht="20" customHeight="1" spans="1:11">
      <c r="A4" s="4"/>
      <c r="B4" s="5"/>
      <c r="C4" s="7" t="s">
        <v>3</v>
      </c>
      <c r="D4" s="7" t="s">
        <v>4</v>
      </c>
      <c r="E4" s="7" t="s">
        <v>5</v>
      </c>
      <c r="F4" s="7" t="s">
        <v>3</v>
      </c>
      <c r="G4" s="7" t="s">
        <v>4</v>
      </c>
      <c r="H4" s="7" t="s">
        <v>5</v>
      </c>
      <c r="I4" s="7" t="s">
        <v>3</v>
      </c>
      <c r="J4" s="7" t="s">
        <v>4</v>
      </c>
      <c r="K4" s="7" t="s">
        <v>5</v>
      </c>
    </row>
    <row r="5" s="1" customFormat="1" ht="20" customHeight="1" spans="1:11">
      <c r="A5" s="8" t="s">
        <v>6</v>
      </c>
      <c r="B5" s="9" t="s">
        <v>7</v>
      </c>
      <c r="C5" s="10">
        <v>0.14</v>
      </c>
      <c r="D5" s="8">
        <v>4588</v>
      </c>
      <c r="E5" s="9">
        <f>D5*C5</f>
        <v>642.32</v>
      </c>
      <c r="F5" s="10">
        <v>0.14</v>
      </c>
      <c r="G5" s="8">
        <v>4588</v>
      </c>
      <c r="H5" s="8">
        <f>G5*F5</f>
        <v>642.32</v>
      </c>
      <c r="I5" s="10">
        <v>0.14</v>
      </c>
      <c r="J5" s="8">
        <v>4588</v>
      </c>
      <c r="K5" s="8">
        <f>J5*I5</f>
        <v>642.32</v>
      </c>
    </row>
    <row r="6" ht="20" customHeight="1" spans="1:11">
      <c r="A6" s="8"/>
      <c r="B6" s="11" t="s">
        <v>8</v>
      </c>
      <c r="C6" s="10">
        <v>0.14</v>
      </c>
      <c r="D6" s="8">
        <v>4588</v>
      </c>
      <c r="E6" s="9">
        <f>D6*C6</f>
        <v>642.32</v>
      </c>
      <c r="F6" s="10">
        <v>0.14</v>
      </c>
      <c r="G6" s="8">
        <v>4588</v>
      </c>
      <c r="H6" s="8">
        <f>G6*F6</f>
        <v>642.32</v>
      </c>
      <c r="I6" s="10">
        <v>0.14</v>
      </c>
      <c r="J6" s="8">
        <v>4588</v>
      </c>
      <c r="K6" s="8">
        <f>J6*I6</f>
        <v>642.32</v>
      </c>
    </row>
    <row r="7" ht="20" customHeight="1" spans="1:11">
      <c r="A7" s="8" t="s">
        <v>9</v>
      </c>
      <c r="B7" s="12"/>
      <c r="C7" s="13">
        <v>0.0032</v>
      </c>
      <c r="D7" s="8">
        <v>2300</v>
      </c>
      <c r="E7" s="9">
        <f>D7*C7</f>
        <v>7.36</v>
      </c>
      <c r="F7" s="14">
        <v>0.008</v>
      </c>
      <c r="G7" s="8">
        <v>2300</v>
      </c>
      <c r="H7" s="8">
        <f>G7*F7</f>
        <v>18.4</v>
      </c>
      <c r="I7" s="13">
        <v>0.008</v>
      </c>
      <c r="J7" s="8">
        <v>2300</v>
      </c>
      <c r="K7" s="8">
        <f>J7*I7</f>
        <v>18.4</v>
      </c>
    </row>
    <row r="8" ht="20" customHeight="1" spans="1:15">
      <c r="A8" s="8" t="s">
        <v>10</v>
      </c>
      <c r="B8" s="11"/>
      <c r="C8" s="13">
        <f>0.2%*(1-20%)</f>
        <v>0.0016</v>
      </c>
      <c r="D8" s="8">
        <v>2300</v>
      </c>
      <c r="E8" s="9">
        <f>D8*C8</f>
        <v>3.68</v>
      </c>
      <c r="F8" s="14">
        <v>0.002</v>
      </c>
      <c r="G8" s="8">
        <v>2300</v>
      </c>
      <c r="H8" s="8">
        <f>G8*F8</f>
        <v>4.6</v>
      </c>
      <c r="I8" s="13">
        <v>0.002</v>
      </c>
      <c r="J8" s="8">
        <v>2300</v>
      </c>
      <c r="K8" s="8">
        <f>J8*I8</f>
        <v>4.6</v>
      </c>
      <c r="O8" s="23"/>
    </row>
    <row r="9" ht="20" customHeight="1" spans="1:15">
      <c r="A9" s="8" t="s">
        <v>11</v>
      </c>
      <c r="B9" s="11" t="s">
        <v>7</v>
      </c>
      <c r="C9" s="8"/>
      <c r="D9" s="8"/>
      <c r="E9" s="9">
        <f>E5+E7+E8</f>
        <v>653.36</v>
      </c>
      <c r="F9" s="9"/>
      <c r="G9" s="9"/>
      <c r="H9" s="9">
        <f>H5+H7+H8</f>
        <v>665.32</v>
      </c>
      <c r="I9" s="9"/>
      <c r="J9" s="9"/>
      <c r="K9" s="9">
        <f>K5+K7+K8</f>
        <v>665.32</v>
      </c>
      <c r="O9" s="23"/>
    </row>
    <row r="10" ht="20" customHeight="1" spans="1:15">
      <c r="A10" s="8"/>
      <c r="B10" s="11" t="s">
        <v>8</v>
      </c>
      <c r="C10" s="15"/>
      <c r="D10" s="15"/>
      <c r="E10" s="9">
        <f>E6+E7+E8</f>
        <v>653.36</v>
      </c>
      <c r="F10" s="9"/>
      <c r="G10" s="9"/>
      <c r="H10" s="9">
        <f>H6+H7+H8</f>
        <v>665.32</v>
      </c>
      <c r="I10" s="9"/>
      <c r="J10" s="9"/>
      <c r="K10" s="9">
        <f>K6+K7+K8</f>
        <v>665.32</v>
      </c>
      <c r="O10" s="23"/>
    </row>
    <row r="11" ht="20" customHeight="1" spans="1:15">
      <c r="A11" s="4" t="s">
        <v>2</v>
      </c>
      <c r="B11" s="5"/>
      <c r="C11" s="6">
        <v>45108</v>
      </c>
      <c r="D11" s="4"/>
      <c r="E11" s="4"/>
      <c r="F11" s="6">
        <v>45140</v>
      </c>
      <c r="G11" s="4"/>
      <c r="H11" s="4"/>
      <c r="I11" s="6">
        <v>45172</v>
      </c>
      <c r="J11" s="4"/>
      <c r="K11" s="4"/>
      <c r="O11" s="23"/>
    </row>
    <row r="12" ht="20" customHeight="1" spans="1:15">
      <c r="A12" s="4"/>
      <c r="B12" s="5"/>
      <c r="C12" s="7" t="s">
        <v>3</v>
      </c>
      <c r="D12" s="7" t="s">
        <v>4</v>
      </c>
      <c r="E12" s="7" t="s">
        <v>5</v>
      </c>
      <c r="F12" s="7" t="s">
        <v>3</v>
      </c>
      <c r="G12" s="7" t="s">
        <v>4</v>
      </c>
      <c r="H12" s="7" t="s">
        <v>5</v>
      </c>
      <c r="I12" s="7" t="s">
        <v>3</v>
      </c>
      <c r="J12" s="7" t="s">
        <v>4</v>
      </c>
      <c r="K12" s="7" t="s">
        <v>5</v>
      </c>
      <c r="M12" t="s">
        <v>12</v>
      </c>
      <c r="N12">
        <f>E9</f>
        <v>653.36</v>
      </c>
      <c r="O12" s="23"/>
    </row>
    <row r="13" ht="20" customHeight="1" spans="1:15">
      <c r="A13" s="8" t="s">
        <v>6</v>
      </c>
      <c r="B13" s="9" t="s">
        <v>7</v>
      </c>
      <c r="C13" s="10">
        <v>0.14</v>
      </c>
      <c r="D13" s="16">
        <v>5284</v>
      </c>
      <c r="E13" s="8">
        <f>D13*C13</f>
        <v>739.76</v>
      </c>
      <c r="F13" s="10">
        <v>0.14</v>
      </c>
      <c r="G13" s="8">
        <v>5284</v>
      </c>
      <c r="H13" s="8">
        <f>G13*F13</f>
        <v>739.76</v>
      </c>
      <c r="I13" s="10">
        <v>0.14</v>
      </c>
      <c r="J13" s="8">
        <v>5284</v>
      </c>
      <c r="K13" s="8">
        <f>J13*I13</f>
        <v>739.76</v>
      </c>
      <c r="M13" t="s">
        <v>13</v>
      </c>
      <c r="N13">
        <f>E9+H9</f>
        <v>1318.68</v>
      </c>
      <c r="O13" s="23"/>
    </row>
    <row r="14" ht="20" customHeight="1" spans="1:14">
      <c r="A14" s="8"/>
      <c r="B14" s="11" t="s">
        <v>8</v>
      </c>
      <c r="C14" s="10">
        <v>0.14</v>
      </c>
      <c r="D14" s="16">
        <v>5284</v>
      </c>
      <c r="E14" s="8">
        <f>D14*C14</f>
        <v>739.76</v>
      </c>
      <c r="F14" s="10">
        <v>0.14</v>
      </c>
      <c r="G14" s="8">
        <v>5284</v>
      </c>
      <c r="H14" s="8">
        <f>G14*F14</f>
        <v>739.76</v>
      </c>
      <c r="I14" s="10">
        <v>0.14</v>
      </c>
      <c r="J14" s="8">
        <v>5284</v>
      </c>
      <c r="K14" s="8">
        <f>J14*I14</f>
        <v>739.76</v>
      </c>
      <c r="M14" t="s">
        <v>14</v>
      </c>
      <c r="N14">
        <f>E9+H9+K9</f>
        <v>1984</v>
      </c>
    </row>
    <row r="15" ht="20" customHeight="1" spans="1:14">
      <c r="A15" s="8" t="s">
        <v>9</v>
      </c>
      <c r="B15" s="12"/>
      <c r="C15" s="13">
        <v>0.008</v>
      </c>
      <c r="D15" s="8">
        <v>2300</v>
      </c>
      <c r="E15" s="8">
        <f>D15*C15</f>
        <v>18.4</v>
      </c>
      <c r="F15" s="13">
        <v>0.008</v>
      </c>
      <c r="G15" s="8">
        <v>2300</v>
      </c>
      <c r="H15" s="8">
        <f>G15*F15</f>
        <v>18.4</v>
      </c>
      <c r="I15" s="13">
        <v>0.008</v>
      </c>
      <c r="J15" s="8">
        <v>2300</v>
      </c>
      <c r="K15" s="8">
        <f>J15*I15</f>
        <v>18.4</v>
      </c>
      <c r="M15" t="s">
        <v>15</v>
      </c>
      <c r="N15">
        <f>E9+H9+K9+E17</f>
        <v>2746.76</v>
      </c>
    </row>
    <row r="16" ht="20" customHeight="1" spans="1:14">
      <c r="A16" s="8" t="s">
        <v>10</v>
      </c>
      <c r="B16" s="11"/>
      <c r="C16" s="13">
        <v>0.002</v>
      </c>
      <c r="D16" s="8">
        <v>2300</v>
      </c>
      <c r="E16" s="8">
        <f>D16*C16</f>
        <v>4.6</v>
      </c>
      <c r="F16" s="13">
        <v>0.002</v>
      </c>
      <c r="G16" s="8">
        <v>2300</v>
      </c>
      <c r="H16" s="8">
        <f>G16*F16</f>
        <v>4.6</v>
      </c>
      <c r="I16" s="13">
        <v>0.002</v>
      </c>
      <c r="J16" s="8">
        <v>2300</v>
      </c>
      <c r="K16" s="8">
        <f>J16*I16</f>
        <v>4.6</v>
      </c>
      <c r="M16" t="s">
        <v>16</v>
      </c>
      <c r="N16">
        <f>E9+H9+K9+E17+H17</f>
        <v>3509.52</v>
      </c>
    </row>
    <row r="17" ht="20" customHeight="1" spans="1:14">
      <c r="A17" s="8" t="s">
        <v>11</v>
      </c>
      <c r="B17" s="11" t="s">
        <v>7</v>
      </c>
      <c r="C17" s="9"/>
      <c r="D17" s="9"/>
      <c r="E17" s="9">
        <f>E13+E15+E16</f>
        <v>762.76</v>
      </c>
      <c r="F17" s="9"/>
      <c r="G17" s="9"/>
      <c r="H17" s="9">
        <f>H13+H15+H16</f>
        <v>762.76</v>
      </c>
      <c r="I17" s="9"/>
      <c r="J17" s="9"/>
      <c r="K17" s="9">
        <f>K13+K15+K16</f>
        <v>762.76</v>
      </c>
      <c r="M17" t="s">
        <v>17</v>
      </c>
      <c r="N17">
        <f>E9+H9+K9+E17+H17+K17</f>
        <v>4272.28</v>
      </c>
    </row>
    <row r="18" ht="20" customHeight="1" spans="1:14">
      <c r="A18" s="8"/>
      <c r="B18" s="11" t="s">
        <v>8</v>
      </c>
      <c r="C18" s="9"/>
      <c r="D18" s="9"/>
      <c r="E18" s="9">
        <f>E14+E15+E16</f>
        <v>762.76</v>
      </c>
      <c r="F18" s="9"/>
      <c r="G18" s="9"/>
      <c r="H18" s="9">
        <f>H14+H15+H16</f>
        <v>762.76</v>
      </c>
      <c r="I18" s="9"/>
      <c r="J18" s="9"/>
      <c r="K18" s="9">
        <f>K14+K15+K16</f>
        <v>762.76</v>
      </c>
      <c r="M18" t="s">
        <v>18</v>
      </c>
      <c r="N18">
        <f>E9+H9+K9+E17+H17+K17+E25</f>
        <v>5035.04</v>
      </c>
    </row>
    <row r="19" ht="20" customHeight="1" spans="1:15">
      <c r="A19" s="4" t="s">
        <v>2</v>
      </c>
      <c r="B19" s="5"/>
      <c r="C19" s="6">
        <v>45200</v>
      </c>
      <c r="D19" s="4"/>
      <c r="E19" s="4"/>
      <c r="F19" s="6">
        <v>45232</v>
      </c>
      <c r="G19" s="4"/>
      <c r="H19" s="4"/>
      <c r="I19" s="6">
        <v>45263</v>
      </c>
      <c r="J19" s="4"/>
      <c r="K19" s="4"/>
      <c r="M19" t="s">
        <v>19</v>
      </c>
      <c r="N19">
        <f>E9+H9+K9+E17+H17+K17+E25+H25</f>
        <v>5797.8</v>
      </c>
      <c r="O19" s="23"/>
    </row>
    <row r="20" ht="20" customHeight="1" spans="1:15">
      <c r="A20" s="4"/>
      <c r="B20" s="5"/>
      <c r="C20" s="7" t="s">
        <v>3</v>
      </c>
      <c r="D20" s="7" t="s">
        <v>4</v>
      </c>
      <c r="E20" s="7" t="s">
        <v>5</v>
      </c>
      <c r="F20" s="7" t="s">
        <v>3</v>
      </c>
      <c r="G20" s="7" t="s">
        <v>4</v>
      </c>
      <c r="H20" s="7" t="s">
        <v>5</v>
      </c>
      <c r="I20" s="7" t="s">
        <v>3</v>
      </c>
      <c r="J20" s="7" t="s">
        <v>4</v>
      </c>
      <c r="K20" s="7" t="s">
        <v>5</v>
      </c>
      <c r="M20" t="s">
        <v>20</v>
      </c>
      <c r="N20">
        <f>E9+H9+K9+E17+H17+K17+E25+H25+K25</f>
        <v>6560.56</v>
      </c>
      <c r="O20" s="23"/>
    </row>
    <row r="21" ht="20" customHeight="1" spans="1:15">
      <c r="A21" s="8" t="s">
        <v>6</v>
      </c>
      <c r="B21" s="9" t="s">
        <v>7</v>
      </c>
      <c r="C21" s="10">
        <v>0.14</v>
      </c>
      <c r="D21" s="8">
        <v>5284</v>
      </c>
      <c r="E21" s="8">
        <f>D21*C21</f>
        <v>739.76</v>
      </c>
      <c r="F21" s="10">
        <v>0.14</v>
      </c>
      <c r="G21" s="8">
        <v>5284</v>
      </c>
      <c r="H21" s="8">
        <f>G21*F21</f>
        <v>739.76</v>
      </c>
      <c r="I21" s="10">
        <v>0.14</v>
      </c>
      <c r="J21" s="8">
        <v>5284</v>
      </c>
      <c r="K21" s="8">
        <f>J21*I21</f>
        <v>739.76</v>
      </c>
      <c r="M21" t="s">
        <v>21</v>
      </c>
      <c r="N21">
        <f>E9+H9+K9+E17+H17+K17+E25+H25+K25+E33</f>
        <v>7323.32</v>
      </c>
      <c r="O21" s="23"/>
    </row>
    <row r="22" ht="20" customHeight="1" spans="1:14">
      <c r="A22" s="8"/>
      <c r="B22" s="11" t="s">
        <v>8</v>
      </c>
      <c r="C22" s="10">
        <v>0.14</v>
      </c>
      <c r="D22" s="8">
        <v>5284</v>
      </c>
      <c r="E22" s="8">
        <f>D22*C22</f>
        <v>739.76</v>
      </c>
      <c r="F22" s="10">
        <v>0.14</v>
      </c>
      <c r="G22" s="8">
        <v>5284</v>
      </c>
      <c r="H22" s="8">
        <f>G22*F22</f>
        <v>739.76</v>
      </c>
      <c r="I22" s="10">
        <v>0.14</v>
      </c>
      <c r="J22" s="8">
        <v>5284</v>
      </c>
      <c r="K22" s="8">
        <f>J22*I22</f>
        <v>739.76</v>
      </c>
      <c r="M22" t="s">
        <v>22</v>
      </c>
      <c r="N22">
        <f>E9+H9+K9+E17+H17+K17+E25+H25+K25+E33+H33</f>
        <v>8086.08</v>
      </c>
    </row>
    <row r="23" ht="20" customHeight="1" spans="1:14">
      <c r="A23" s="8" t="s">
        <v>9</v>
      </c>
      <c r="B23" s="12"/>
      <c r="C23" s="13">
        <v>0.008</v>
      </c>
      <c r="D23" s="8">
        <v>2300</v>
      </c>
      <c r="E23" s="8">
        <f>D23*C23</f>
        <v>18.4</v>
      </c>
      <c r="F23" s="13">
        <v>0.008</v>
      </c>
      <c r="G23" s="8">
        <v>2300</v>
      </c>
      <c r="H23" s="8">
        <f>G23*F23</f>
        <v>18.4</v>
      </c>
      <c r="I23" s="13">
        <v>0.008</v>
      </c>
      <c r="J23" s="8">
        <v>2300</v>
      </c>
      <c r="K23" s="8">
        <f>J23*I23</f>
        <v>18.4</v>
      </c>
      <c r="M23" t="s">
        <v>23</v>
      </c>
      <c r="N23">
        <f>E9+H9+K9+E17+H17+K17+E25+H25+K25+E33+H33+K33</f>
        <v>8848.84</v>
      </c>
    </row>
    <row r="24" ht="20" customHeight="1" spans="1:14">
      <c r="A24" s="8" t="s">
        <v>10</v>
      </c>
      <c r="B24" s="11"/>
      <c r="C24" s="13">
        <v>0.002</v>
      </c>
      <c r="D24" s="8">
        <v>2300</v>
      </c>
      <c r="E24" s="8">
        <f>D24*C24</f>
        <v>4.6</v>
      </c>
      <c r="F24" s="13">
        <v>0.002</v>
      </c>
      <c r="G24" s="8">
        <v>2300</v>
      </c>
      <c r="H24" s="8">
        <f>G24*F24</f>
        <v>4.6</v>
      </c>
      <c r="I24" s="13">
        <v>0.002</v>
      </c>
      <c r="J24" s="8">
        <v>2300</v>
      </c>
      <c r="K24" s="8">
        <f>J24*I24</f>
        <v>4.6</v>
      </c>
      <c r="M24" t="s">
        <v>24</v>
      </c>
      <c r="N24">
        <f>E9+H9+K9+E17+H17+K17+E25+H25+K25+E33+H33+K33+E41</f>
        <v>9664.44</v>
      </c>
    </row>
    <row r="25" ht="20" customHeight="1" spans="1:14">
      <c r="A25" s="8" t="s">
        <v>11</v>
      </c>
      <c r="B25" s="11" t="s">
        <v>7</v>
      </c>
      <c r="C25" s="9"/>
      <c r="D25" s="9"/>
      <c r="E25" s="9">
        <f>E21+E23+E24</f>
        <v>762.76</v>
      </c>
      <c r="F25" s="9"/>
      <c r="G25" s="9"/>
      <c r="H25" s="9">
        <f>H21+H23+H24</f>
        <v>762.76</v>
      </c>
      <c r="I25" s="9"/>
      <c r="J25" s="9"/>
      <c r="K25" s="9">
        <f>K21+K23+K24</f>
        <v>762.76</v>
      </c>
      <c r="M25" t="s">
        <v>25</v>
      </c>
      <c r="N25">
        <f>E9+H9+K9+E17+H17+K17+E25+H25+K25+E33+H33+K33+E41+H41</f>
        <v>10480.04</v>
      </c>
    </row>
    <row r="26" ht="20" customHeight="1" spans="1:14">
      <c r="A26" s="8"/>
      <c r="B26" s="11" t="s">
        <v>8</v>
      </c>
      <c r="C26" s="9"/>
      <c r="D26" s="9"/>
      <c r="E26" s="9">
        <f>E22+E23+E24</f>
        <v>762.76</v>
      </c>
      <c r="F26" s="9"/>
      <c r="G26" s="9"/>
      <c r="H26" s="9">
        <f>H22+H23+H24</f>
        <v>762.76</v>
      </c>
      <c r="I26" s="9"/>
      <c r="J26" s="9"/>
      <c r="K26" s="9">
        <f>K22+K23+K24</f>
        <v>762.76</v>
      </c>
      <c r="M26" t="s">
        <v>26</v>
      </c>
      <c r="N26">
        <f>E9+H9+K9+E17+H17+K17+E25+H25+K25+E33+H33+K33+E41+H41+K41</f>
        <v>11295.64</v>
      </c>
    </row>
    <row r="27" ht="20" customHeight="1" spans="1:15">
      <c r="A27" s="4" t="s">
        <v>2</v>
      </c>
      <c r="B27" s="5"/>
      <c r="C27" s="6">
        <v>45292</v>
      </c>
      <c r="D27" s="4"/>
      <c r="E27" s="4"/>
      <c r="F27" s="6">
        <v>45324</v>
      </c>
      <c r="G27" s="4"/>
      <c r="H27" s="4"/>
      <c r="I27" s="6">
        <v>45354</v>
      </c>
      <c r="J27" s="4"/>
      <c r="K27" s="4"/>
      <c r="O27" s="23"/>
    </row>
    <row r="28" ht="20" customHeight="1" spans="1:15">
      <c r="A28" s="4"/>
      <c r="B28" s="5"/>
      <c r="C28" s="7" t="s">
        <v>3</v>
      </c>
      <c r="D28" s="7" t="s">
        <v>4</v>
      </c>
      <c r="E28" s="7" t="s">
        <v>5</v>
      </c>
      <c r="F28" s="7" t="s">
        <v>3</v>
      </c>
      <c r="G28" s="7" t="s">
        <v>4</v>
      </c>
      <c r="H28" s="7" t="s">
        <v>5</v>
      </c>
      <c r="I28" s="7" t="s">
        <v>3</v>
      </c>
      <c r="J28" s="7" t="s">
        <v>4</v>
      </c>
      <c r="K28" s="7" t="s">
        <v>5</v>
      </c>
      <c r="O28" s="23"/>
    </row>
    <row r="29" ht="20" customHeight="1" spans="1:15">
      <c r="A29" s="8" t="s">
        <v>6</v>
      </c>
      <c r="B29" s="9" t="s">
        <v>7</v>
      </c>
      <c r="C29" s="10">
        <v>0.14</v>
      </c>
      <c r="D29" s="8">
        <v>5284</v>
      </c>
      <c r="E29" s="8">
        <f>D29*C29</f>
        <v>739.76</v>
      </c>
      <c r="F29" s="10">
        <v>0.14</v>
      </c>
      <c r="G29" s="8">
        <v>5284</v>
      </c>
      <c r="H29" s="8">
        <f>G29*F29</f>
        <v>739.76</v>
      </c>
      <c r="I29" s="10">
        <v>0.14</v>
      </c>
      <c r="J29" s="8">
        <v>5284</v>
      </c>
      <c r="K29" s="8">
        <f>J29*I29</f>
        <v>739.76</v>
      </c>
      <c r="O29" s="23"/>
    </row>
    <row r="30" ht="20" customHeight="1" spans="1:11">
      <c r="A30" s="8"/>
      <c r="B30" s="11" t="s">
        <v>8</v>
      </c>
      <c r="C30" s="10">
        <v>0.14</v>
      </c>
      <c r="D30" s="8">
        <v>5284</v>
      </c>
      <c r="E30" s="8">
        <f>D30*C30</f>
        <v>739.76</v>
      </c>
      <c r="F30" s="10">
        <v>0.14</v>
      </c>
      <c r="G30" s="8">
        <v>5284</v>
      </c>
      <c r="H30" s="8">
        <f>G30*F30</f>
        <v>739.76</v>
      </c>
      <c r="I30" s="10">
        <v>0.14</v>
      </c>
      <c r="J30" s="8">
        <v>5284</v>
      </c>
      <c r="K30" s="8">
        <f>J30*I30</f>
        <v>739.76</v>
      </c>
    </row>
    <row r="31" ht="20" customHeight="1" spans="1:11">
      <c r="A31" s="8" t="s">
        <v>9</v>
      </c>
      <c r="B31" s="12"/>
      <c r="C31" s="13">
        <v>0.008</v>
      </c>
      <c r="D31" s="8">
        <v>2300</v>
      </c>
      <c r="E31" s="8">
        <f>D31*C31</f>
        <v>18.4</v>
      </c>
      <c r="F31" s="13">
        <v>0.008</v>
      </c>
      <c r="G31" s="8">
        <v>2300</v>
      </c>
      <c r="H31" s="8">
        <f>G31*F31</f>
        <v>18.4</v>
      </c>
      <c r="I31" s="13">
        <v>0.008</v>
      </c>
      <c r="J31" s="8">
        <v>2300</v>
      </c>
      <c r="K31" s="8">
        <f>J31*I31</f>
        <v>18.4</v>
      </c>
    </row>
    <row r="32" ht="20" customHeight="1" spans="1:11">
      <c r="A32" s="8" t="s">
        <v>10</v>
      </c>
      <c r="B32" s="11"/>
      <c r="C32" s="13">
        <v>0.002</v>
      </c>
      <c r="D32" s="8">
        <v>2300</v>
      </c>
      <c r="E32" s="8">
        <f>D32*C32</f>
        <v>4.6</v>
      </c>
      <c r="F32" s="13">
        <v>0.002</v>
      </c>
      <c r="G32" s="8">
        <v>2300</v>
      </c>
      <c r="H32" s="8">
        <f>G32*F32</f>
        <v>4.6</v>
      </c>
      <c r="I32" s="13">
        <v>0.002</v>
      </c>
      <c r="J32" s="8">
        <v>2300</v>
      </c>
      <c r="K32" s="8">
        <f>J32*I32</f>
        <v>4.6</v>
      </c>
    </row>
    <row r="33" ht="20" customHeight="1" spans="1:11">
      <c r="A33" s="8" t="s">
        <v>11</v>
      </c>
      <c r="B33" s="11" t="s">
        <v>7</v>
      </c>
      <c r="C33" s="9"/>
      <c r="D33" s="9"/>
      <c r="E33" s="9">
        <f>E29+E31+E32</f>
        <v>762.76</v>
      </c>
      <c r="F33" s="9"/>
      <c r="G33" s="9"/>
      <c r="H33" s="9">
        <f>H29+H31+H32</f>
        <v>762.76</v>
      </c>
      <c r="I33" s="9"/>
      <c r="J33" s="9"/>
      <c r="K33" s="9">
        <f>K29+K31+K32</f>
        <v>762.76</v>
      </c>
    </row>
    <row r="34" ht="20" customHeight="1" spans="1:11">
      <c r="A34" s="8"/>
      <c r="B34" s="11" t="s">
        <v>8</v>
      </c>
      <c r="C34" s="9"/>
      <c r="D34" s="9"/>
      <c r="E34" s="9">
        <f>E30+E31+E32</f>
        <v>762.76</v>
      </c>
      <c r="F34" s="9"/>
      <c r="G34" s="9"/>
      <c r="H34" s="9">
        <f>H30+H31+H32</f>
        <v>762.76</v>
      </c>
      <c r="I34" s="9"/>
      <c r="J34" s="9"/>
      <c r="K34" s="9">
        <f>K30+K31+K32</f>
        <v>762.76</v>
      </c>
    </row>
    <row r="35" ht="20" customHeight="1" spans="1:11">
      <c r="A35" s="4" t="s">
        <v>2</v>
      </c>
      <c r="B35" s="5"/>
      <c r="C35" s="6">
        <v>45383</v>
      </c>
      <c r="D35" s="4"/>
      <c r="E35" s="4"/>
      <c r="F35" s="6">
        <v>45414</v>
      </c>
      <c r="G35" s="4"/>
      <c r="H35" s="4"/>
      <c r="I35" s="6">
        <v>45446</v>
      </c>
      <c r="J35" s="4"/>
      <c r="K35" s="4"/>
    </row>
    <row r="36" ht="20" customHeight="1" spans="1:20">
      <c r="A36" s="4"/>
      <c r="B36" s="5"/>
      <c r="C36" s="7" t="s">
        <v>3</v>
      </c>
      <c r="D36" s="7" t="s">
        <v>4</v>
      </c>
      <c r="E36" s="7" t="s">
        <v>5</v>
      </c>
      <c r="F36" s="7" t="s">
        <v>3</v>
      </c>
      <c r="G36" s="7" t="s">
        <v>4</v>
      </c>
      <c r="H36" s="7" t="s">
        <v>5</v>
      </c>
      <c r="I36" s="7" t="s">
        <v>3</v>
      </c>
      <c r="J36" s="7" t="s">
        <v>4</v>
      </c>
      <c r="K36" s="7" t="s">
        <v>5</v>
      </c>
      <c r="L36" s="24"/>
      <c r="M36" s="24"/>
      <c r="N36" s="24"/>
      <c r="O36" s="24"/>
      <c r="P36" s="24"/>
      <c r="Q36" s="24"/>
      <c r="R36" s="24"/>
      <c r="S36" s="24"/>
      <c r="T36" s="24"/>
    </row>
    <row r="37" ht="20" customHeight="1" spans="1:20">
      <c r="A37" s="8" t="s">
        <v>6</v>
      </c>
      <c r="B37" s="9" t="s">
        <v>7</v>
      </c>
      <c r="C37" s="17">
        <v>0.15</v>
      </c>
      <c r="D37" s="8">
        <v>5284</v>
      </c>
      <c r="E37" s="8">
        <f>D37*C37</f>
        <v>792.6</v>
      </c>
      <c r="F37" s="10">
        <v>0.15</v>
      </c>
      <c r="G37" s="8">
        <v>5284</v>
      </c>
      <c r="H37" s="8">
        <f t="shared" ref="H37:H40" si="0">G37*F37</f>
        <v>792.6</v>
      </c>
      <c r="I37" s="10">
        <v>0.15</v>
      </c>
      <c r="J37" s="8">
        <v>5284</v>
      </c>
      <c r="K37" s="8">
        <f t="shared" ref="K37:K40" si="1">J37*I37</f>
        <v>792.6</v>
      </c>
      <c r="L37" s="24"/>
      <c r="M37" s="24"/>
      <c r="N37" s="24"/>
      <c r="O37" s="24"/>
      <c r="P37" s="24"/>
      <c r="Q37" s="24"/>
      <c r="R37" s="24"/>
      <c r="S37" s="24"/>
      <c r="T37" s="24"/>
    </row>
    <row r="38" ht="20" customHeight="1" spans="1:20">
      <c r="A38" s="8"/>
      <c r="B38" s="11" t="s">
        <v>8</v>
      </c>
      <c r="C38" s="17">
        <v>0.15</v>
      </c>
      <c r="D38" s="8">
        <v>5284</v>
      </c>
      <c r="E38" s="8">
        <f t="shared" ref="E37:E40" si="2">D38*C38</f>
        <v>792.6</v>
      </c>
      <c r="F38" s="10">
        <v>0.15</v>
      </c>
      <c r="G38" s="8">
        <v>5284</v>
      </c>
      <c r="H38" s="8">
        <f t="shared" si="0"/>
        <v>792.6</v>
      </c>
      <c r="I38" s="10">
        <v>0.15</v>
      </c>
      <c r="J38" s="8">
        <v>5284</v>
      </c>
      <c r="K38" s="8">
        <f t="shared" si="1"/>
        <v>792.6</v>
      </c>
      <c r="L38" s="24"/>
      <c r="M38" s="24"/>
      <c r="N38" s="24"/>
      <c r="O38" s="24"/>
      <c r="P38" s="24"/>
      <c r="Q38" s="24"/>
      <c r="R38" s="24"/>
      <c r="S38" s="24"/>
      <c r="T38" s="24"/>
    </row>
    <row r="39" ht="20" customHeight="1" spans="1:20">
      <c r="A39" s="8" t="s">
        <v>9</v>
      </c>
      <c r="B39" s="12"/>
      <c r="C39" s="13">
        <v>0.008</v>
      </c>
      <c r="D39" s="8">
        <v>2300</v>
      </c>
      <c r="E39" s="8">
        <f t="shared" si="2"/>
        <v>18.4</v>
      </c>
      <c r="F39" s="13">
        <v>0.008</v>
      </c>
      <c r="G39" s="8">
        <v>2300</v>
      </c>
      <c r="H39" s="8">
        <f t="shared" si="0"/>
        <v>18.4</v>
      </c>
      <c r="I39" s="13">
        <v>0.008</v>
      </c>
      <c r="J39" s="8">
        <v>2300</v>
      </c>
      <c r="K39" s="8">
        <f t="shared" si="1"/>
        <v>18.4</v>
      </c>
      <c r="L39" s="24"/>
      <c r="M39" s="24"/>
      <c r="N39" s="24"/>
      <c r="O39" s="24"/>
      <c r="P39" s="24"/>
      <c r="Q39" s="24"/>
      <c r="R39" s="24"/>
      <c r="S39" s="24"/>
      <c r="T39" s="24"/>
    </row>
    <row r="40" ht="20" customHeight="1" spans="1:20">
      <c r="A40" s="8" t="s">
        <v>10</v>
      </c>
      <c r="B40" s="11"/>
      <c r="C40" s="13">
        <v>0.002</v>
      </c>
      <c r="D40" s="8">
        <v>2300</v>
      </c>
      <c r="E40" s="8">
        <f t="shared" si="2"/>
        <v>4.6</v>
      </c>
      <c r="F40" s="13">
        <v>0.002</v>
      </c>
      <c r="G40" s="8">
        <v>2300</v>
      </c>
      <c r="H40" s="8">
        <f t="shared" si="0"/>
        <v>4.6</v>
      </c>
      <c r="I40" s="13">
        <v>0.002</v>
      </c>
      <c r="J40" s="8">
        <v>2300</v>
      </c>
      <c r="K40" s="8">
        <f t="shared" si="1"/>
        <v>4.6</v>
      </c>
      <c r="L40" s="24"/>
      <c r="M40" s="24"/>
      <c r="N40" s="24"/>
      <c r="O40" s="24"/>
      <c r="P40" s="24"/>
      <c r="Q40" s="24"/>
      <c r="R40" s="24"/>
      <c r="S40" s="24"/>
      <c r="T40" s="24"/>
    </row>
    <row r="41" ht="20" customHeight="1" spans="1:20">
      <c r="A41" s="8" t="s">
        <v>11</v>
      </c>
      <c r="B41" s="11" t="s">
        <v>7</v>
      </c>
      <c r="C41" s="9"/>
      <c r="D41" s="9"/>
      <c r="E41" s="9">
        <f>E37+E39+E40</f>
        <v>815.6</v>
      </c>
      <c r="F41" s="9"/>
      <c r="G41" s="9"/>
      <c r="H41" s="9">
        <f>H37+H39+H40</f>
        <v>815.6</v>
      </c>
      <c r="I41" s="9"/>
      <c r="J41" s="9"/>
      <c r="K41" s="9">
        <f>K37+K39+K40</f>
        <v>815.6</v>
      </c>
      <c r="L41" s="24"/>
      <c r="M41" s="24"/>
      <c r="N41" s="24"/>
      <c r="O41" s="24"/>
      <c r="P41" s="24"/>
      <c r="Q41" s="24"/>
      <c r="R41" s="24"/>
      <c r="S41" s="24"/>
      <c r="T41" s="24"/>
    </row>
    <row r="42" ht="20" customHeight="1" spans="1:20">
      <c r="A42" s="8"/>
      <c r="B42" s="11" t="s">
        <v>8</v>
      </c>
      <c r="C42" s="9"/>
      <c r="D42" s="9"/>
      <c r="E42" s="9">
        <f>E38+E39+E40</f>
        <v>815.6</v>
      </c>
      <c r="F42" s="9"/>
      <c r="G42" s="9"/>
      <c r="H42" s="9">
        <f>H38+H39+H40</f>
        <v>815.6</v>
      </c>
      <c r="I42" s="9"/>
      <c r="J42" s="9"/>
      <c r="K42" s="9">
        <f>K38+K39+K40</f>
        <v>815.6</v>
      </c>
      <c r="L42" s="24"/>
      <c r="M42" s="24"/>
      <c r="N42" s="24"/>
      <c r="O42" s="24"/>
      <c r="P42" s="24"/>
      <c r="Q42" s="24"/>
      <c r="R42" s="24"/>
      <c r="S42" s="24"/>
      <c r="T42" s="24"/>
    </row>
    <row r="43" spans="1:20">
      <c r="A43" s="18"/>
      <c r="B43" s="18"/>
      <c r="C43" s="18"/>
      <c r="D43" s="18"/>
      <c r="E43" s="18"/>
      <c r="F43" s="18"/>
      <c r="G43" s="18"/>
      <c r="H43" s="18"/>
      <c r="I43" s="18"/>
      <c r="J43" s="18"/>
      <c r="K43" s="18"/>
      <c r="L43" s="24"/>
      <c r="M43" s="24"/>
      <c r="N43" s="24"/>
      <c r="O43" s="24"/>
      <c r="P43" s="24"/>
      <c r="Q43" s="24"/>
      <c r="R43" s="24"/>
      <c r="S43" s="24"/>
      <c r="T43" s="24"/>
    </row>
    <row r="44" ht="151" customHeight="1" spans="1:20">
      <c r="A44" s="18" t="s">
        <v>27</v>
      </c>
      <c r="B44" s="18"/>
      <c r="C44" s="18"/>
      <c r="D44" s="18"/>
      <c r="E44" s="18"/>
      <c r="F44" s="18"/>
      <c r="G44" s="18"/>
      <c r="H44" s="18"/>
      <c r="I44" s="18"/>
      <c r="J44" s="18"/>
      <c r="K44" s="18"/>
      <c r="L44" s="25"/>
      <c r="M44" s="25"/>
      <c r="N44" s="25"/>
      <c r="O44" s="25"/>
      <c r="P44" s="25"/>
      <c r="Q44" s="25"/>
      <c r="R44" s="25"/>
      <c r="S44" s="25"/>
      <c r="T44" s="25"/>
    </row>
    <row r="45" customHeight="1" spans="1:20">
      <c r="A45" s="19"/>
      <c r="B45" s="19"/>
      <c r="C45" s="19"/>
      <c r="D45" s="19"/>
      <c r="E45" s="19"/>
      <c r="F45" s="19"/>
      <c r="G45" s="19"/>
      <c r="H45" s="19"/>
      <c r="I45" s="19"/>
      <c r="J45" s="19"/>
      <c r="K45" s="19"/>
      <c r="L45" s="25"/>
      <c r="M45" s="25"/>
      <c r="N45" s="25"/>
      <c r="O45" s="25"/>
      <c r="P45" s="25"/>
      <c r="Q45" s="25"/>
      <c r="R45" s="25"/>
      <c r="S45" s="25"/>
      <c r="T45" s="25"/>
    </row>
    <row r="46" customHeight="1" spans="1:20">
      <c r="A46" s="19"/>
      <c r="B46" s="19"/>
      <c r="C46" s="19"/>
      <c r="D46" s="19"/>
      <c r="E46" s="19"/>
      <c r="F46" s="19"/>
      <c r="G46" s="19"/>
      <c r="H46" s="19"/>
      <c r="I46" s="19"/>
      <c r="J46" s="19"/>
      <c r="K46" s="19"/>
      <c r="L46" s="25"/>
      <c r="M46" s="25"/>
      <c r="N46" s="25"/>
      <c r="O46" s="25"/>
      <c r="P46" s="25"/>
      <c r="Q46" s="25"/>
      <c r="R46" s="25"/>
      <c r="S46" s="25"/>
      <c r="T46" s="25"/>
    </row>
    <row r="47" customHeight="1" spans="1:20">
      <c r="A47" s="19"/>
      <c r="B47" s="19"/>
      <c r="C47" s="19"/>
      <c r="D47" s="19"/>
      <c r="E47" s="19"/>
      <c r="F47" s="19"/>
      <c r="G47" s="19"/>
      <c r="H47" s="19"/>
      <c r="I47" s="19"/>
      <c r="J47" s="19"/>
      <c r="K47" s="19"/>
      <c r="L47" s="25"/>
      <c r="M47" s="25"/>
      <c r="N47" s="25"/>
      <c r="O47" s="25"/>
      <c r="P47" s="25"/>
      <c r="Q47" s="25"/>
      <c r="R47" s="25"/>
      <c r="S47" s="25"/>
      <c r="T47" s="25"/>
    </row>
    <row r="48" customHeight="1" spans="1:20">
      <c r="A48" s="19"/>
      <c r="B48" s="19"/>
      <c r="C48" s="19"/>
      <c r="D48" s="19"/>
      <c r="E48" s="19"/>
      <c r="F48" s="19"/>
      <c r="G48" s="19"/>
      <c r="H48" s="19"/>
      <c r="I48" s="19"/>
      <c r="J48" s="19"/>
      <c r="K48" s="19"/>
      <c r="L48" s="25"/>
      <c r="M48" s="25"/>
      <c r="N48" s="25"/>
      <c r="O48" s="25"/>
      <c r="P48" s="25"/>
      <c r="Q48" s="25"/>
      <c r="R48" s="25"/>
      <c r="S48" s="25"/>
      <c r="T48" s="25"/>
    </row>
    <row r="49" customHeight="1" spans="1:20">
      <c r="A49" s="19"/>
      <c r="B49" s="19"/>
      <c r="C49" s="19"/>
      <c r="D49" s="19"/>
      <c r="E49" s="19"/>
      <c r="F49" s="19"/>
      <c r="G49" s="19"/>
      <c r="H49" s="19"/>
      <c r="I49" s="19"/>
      <c r="J49" s="19"/>
      <c r="K49" s="19"/>
      <c r="L49" s="25"/>
      <c r="M49" s="25"/>
      <c r="N49" s="25"/>
      <c r="O49" s="25"/>
      <c r="P49" s="25"/>
      <c r="Q49" s="25"/>
      <c r="R49" s="25"/>
      <c r="S49" s="25"/>
      <c r="T49" s="25"/>
    </row>
    <row r="50" customHeight="1" spans="1:11">
      <c r="A50" s="19"/>
      <c r="B50" s="19"/>
      <c r="C50" s="19"/>
      <c r="D50" s="19"/>
      <c r="E50" s="19"/>
      <c r="F50" s="19"/>
      <c r="G50" s="19"/>
      <c r="H50" s="19"/>
      <c r="I50" s="19"/>
      <c r="J50" s="19"/>
      <c r="K50" s="19"/>
    </row>
    <row r="51" spans="1:11">
      <c r="A51" s="19"/>
      <c r="B51" s="19"/>
      <c r="C51" s="19"/>
      <c r="D51" s="19"/>
      <c r="E51" s="19"/>
      <c r="F51" s="19"/>
      <c r="G51" s="19"/>
      <c r="H51" s="19"/>
      <c r="I51" s="19"/>
      <c r="J51" s="19"/>
      <c r="K51" s="19"/>
    </row>
  </sheetData>
  <mergeCells count="38">
    <mergeCell ref="A1:K1"/>
    <mergeCell ref="J2:K2"/>
    <mergeCell ref="C3:E3"/>
    <mergeCell ref="F3:H3"/>
    <mergeCell ref="I3:K3"/>
    <mergeCell ref="C11:E11"/>
    <mergeCell ref="F11:H11"/>
    <mergeCell ref="I11:K11"/>
    <mergeCell ref="C19:E19"/>
    <mergeCell ref="F19:H19"/>
    <mergeCell ref="I19:K19"/>
    <mergeCell ref="C27:E27"/>
    <mergeCell ref="F27:H27"/>
    <mergeCell ref="I27:K27"/>
    <mergeCell ref="C35:E35"/>
    <mergeCell ref="F35:H35"/>
    <mergeCell ref="I35:K35"/>
    <mergeCell ref="A44:K44"/>
    <mergeCell ref="A3:A4"/>
    <mergeCell ref="A5:A6"/>
    <mergeCell ref="A9:A10"/>
    <mergeCell ref="A11:A12"/>
    <mergeCell ref="A13:A14"/>
    <mergeCell ref="A17:A18"/>
    <mergeCell ref="A19:A20"/>
    <mergeCell ref="A21:A22"/>
    <mergeCell ref="A25:A26"/>
    <mergeCell ref="A27:A28"/>
    <mergeCell ref="A29:A30"/>
    <mergeCell ref="A33:A34"/>
    <mergeCell ref="A35:A36"/>
    <mergeCell ref="A37:A38"/>
    <mergeCell ref="A41:A42"/>
    <mergeCell ref="B3:B4"/>
    <mergeCell ref="B11:B12"/>
    <mergeCell ref="B19:B20"/>
    <mergeCell ref="B27:B28"/>
    <mergeCell ref="B35:B36"/>
  </mergeCells>
  <pageMargins left="0.25" right="0.25" top="0.75" bottom="0.75" header="0.3" footer="0.3"/>
  <pageSetup paperSize="9" scale="6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23年04月至24年06月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dc:creator>
  <cp:lastModifiedBy>狂笑天1388465880</cp:lastModifiedBy>
  <dcterms:created xsi:type="dcterms:W3CDTF">2014-07-08T03:20:00Z</dcterms:created>
  <cp:lastPrinted>2023-06-09T08:57:00Z</cp:lastPrinted>
  <dcterms:modified xsi:type="dcterms:W3CDTF">2024-07-01T09:37:07Z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890837C4A1554AEE9CBD23236CBACEA6</vt:lpwstr>
  </property>
</Properties>
</file>