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51" windowHeight="9960" tabRatio="884" firstSheet="3" activeTab="6"/>
  </bookViews>
  <sheets>
    <sheet name="表1-南沙区政府债券分年度偿还计划情况表" sheetId="1" r:id="rId1"/>
    <sheet name="表2-2020年南沙区新增债券额度安排情况表" sheetId="2" r:id="rId2"/>
    <sheet name="表3-2020年南沙区新增政府债券项目用途情况表" sheetId="3" r:id="rId3"/>
    <sheet name="表4-2020年外债规模明细表" sheetId="4" r:id="rId4"/>
    <sheet name="表5-2020年南沙区政府债券发行情况表" sheetId="5" r:id="rId5"/>
    <sheet name="表6-2021年南沙区地方政府债务限额提前下达情况表" sheetId="6" r:id="rId6"/>
    <sheet name="表7-2021年南沙区地方政府债券资金使用安排情况表" sheetId="7" r:id="rId7"/>
  </sheets>
  <definedNames>
    <definedName name="_xlnm.Print_Titles" localSheetId="1">'表2-2020年南沙区新增债券额度安排情况表'!$A$5:$IV$5</definedName>
    <definedName name="_xlnm.Print_Titles" localSheetId="6">'表7-2021年南沙区地方政府债券资金使用安排情况表'!$5:$5</definedName>
  </definedNames>
  <calcPr calcId="144525"/>
</workbook>
</file>

<file path=xl/sharedStrings.xml><?xml version="1.0" encoding="utf-8"?>
<sst xmlns="http://schemas.openxmlformats.org/spreadsheetml/2006/main" count="118" uniqueCount="81">
  <si>
    <t>南沙区政府债券分年度偿还计划情况表</t>
  </si>
  <si>
    <t>单位：亿元</t>
  </si>
  <si>
    <t>债券类型</t>
  </si>
  <si>
    <t>2020年初余额</t>
  </si>
  <si>
    <t>2020年还本额</t>
  </si>
  <si>
    <t>2021年还本额</t>
  </si>
  <si>
    <t>2022年还本额</t>
  </si>
  <si>
    <t>2023年还本额</t>
  </si>
  <si>
    <t>2024年及以后年度还本额</t>
  </si>
  <si>
    <t>偿还资金来源</t>
  </si>
  <si>
    <t>一般债券</t>
  </si>
  <si>
    <t>合计</t>
  </si>
  <si>
    <t>一般公共预算</t>
  </si>
  <si>
    <t>新增债券</t>
  </si>
  <si>
    <t>置换债券</t>
  </si>
  <si>
    <t>再融资债券</t>
  </si>
  <si>
    <t>专项债券</t>
  </si>
  <si>
    <t>政府性预算</t>
  </si>
  <si>
    <t>2020年南沙区新增债券额度安排情况表</t>
  </si>
  <si>
    <t>地区</t>
  </si>
  <si>
    <t>新增一般债券</t>
  </si>
  <si>
    <t>新增专项债券</t>
  </si>
  <si>
    <t>南沙区本级</t>
  </si>
  <si>
    <t>香港科技大学（广州）</t>
  </si>
  <si>
    <t>广州市城市轨道交通项目（轨道交通地铁十八号线项目）</t>
  </si>
  <si>
    <t>广州南沙新区明珠湾区起步区横沥岛尖区域城市开发与建设项目</t>
  </si>
  <si>
    <t>广州市南沙区自贸试验区万顷沙保税港加工制造业区块综合开发项目</t>
  </si>
  <si>
    <t>广州市南沙区庆盛枢纽区块综合开发项目</t>
  </si>
  <si>
    <t>广州市南沙新区大岗先进制造业基地区块综合开发项目</t>
  </si>
  <si>
    <t>南沙港铁路项目</t>
  </si>
  <si>
    <t>南沙区污水治理查漏补缺工程项目</t>
  </si>
  <si>
    <t>2020年南沙区新增政府债券项目用途情况表</t>
  </si>
  <si>
    <t>项 目 用 途</t>
  </si>
  <si>
    <t>2020年新增债券</t>
  </si>
  <si>
    <t>占 比</t>
  </si>
  <si>
    <t>一、基础设施建设</t>
  </si>
  <si>
    <t xml:space="preserve">  1.铁路</t>
  </si>
  <si>
    <t xml:space="preserve">  2.机场</t>
  </si>
  <si>
    <t xml:space="preserve">  3.市政建设</t>
  </si>
  <si>
    <t>二、保障性住房</t>
  </si>
  <si>
    <t>三、生态建设和环境保护</t>
  </si>
  <si>
    <t>四、社会事业</t>
  </si>
  <si>
    <t xml:space="preserve">  1.教育</t>
  </si>
  <si>
    <t xml:space="preserve">  2.科学</t>
  </si>
  <si>
    <t xml:space="preserve">  3.文化</t>
  </si>
  <si>
    <t xml:space="preserve">  4.医疗卫生</t>
  </si>
  <si>
    <t xml:space="preserve">  5.社会保障</t>
  </si>
  <si>
    <t>五、农林水利建设</t>
  </si>
  <si>
    <t>2020年中央转贷地方国际金融组织和外国政府贷款项目政府债务外债规模明细表</t>
  </si>
  <si>
    <t>地区及项目名称</t>
  </si>
  <si>
    <t>2020年政府外贷规模</t>
  </si>
  <si>
    <t>南沙区</t>
  </si>
  <si>
    <t>2020年南沙区政府债券发行情况表</t>
  </si>
  <si>
    <t>发行方式</t>
  </si>
  <si>
    <t>发行日期</t>
  </si>
  <si>
    <t>债券种类</t>
  </si>
  <si>
    <t>年限</t>
  </si>
  <si>
    <t>利率</t>
  </si>
  <si>
    <t>发行量</t>
  </si>
  <si>
    <t>备注</t>
  </si>
  <si>
    <t>新增债券小计</t>
  </si>
  <si>
    <t>公开招标</t>
  </si>
  <si>
    <t>其他专项债券</t>
  </si>
  <si>
    <t>7年</t>
  </si>
  <si>
    <t>10年</t>
  </si>
  <si>
    <t>15年</t>
  </si>
  <si>
    <t>再融资债券小计</t>
  </si>
  <si>
    <t>2021年南沙区地方政府债务限额提前下达情况表</t>
  </si>
  <si>
    <t>项目</t>
  </si>
  <si>
    <t>本地区</t>
  </si>
  <si>
    <t>区本级</t>
  </si>
  <si>
    <t>一、2020年地方政府债券限额</t>
  </si>
  <si>
    <t>其中：一般债务限额</t>
  </si>
  <si>
    <t xml:space="preserve">      专项债务限额</t>
  </si>
  <si>
    <t>二、提前下达2021年地方政府债务新增限额</t>
  </si>
  <si>
    <t>2021年南沙区地方政府债券资金使用安排情况表</t>
  </si>
  <si>
    <t>新增
一般债券</t>
  </si>
  <si>
    <t>中科院明珠科学园项目</t>
  </si>
  <si>
    <t>广东省中医院南沙医院项目</t>
  </si>
  <si>
    <t>广州市妇女儿童医疗中心南沙院区项目</t>
  </si>
  <si>
    <t>中山大学附属第一（南沙）医院建设项目</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</si>
</sst>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
    <numFmt numFmtId="177" formatCode="0.00_ "/>
    <numFmt numFmtId="178" formatCode="#,##0.00_);[Red]\(#,##0.00\)"/>
  </numFmts>
  <fonts count="38">
    <font>
      <sz val="11"/>
      <color theme="1"/>
      <name val="等线"/>
      <charset val="134"/>
      <scheme val="minor"/>
    </font>
    <font>
      <sz val="12"/>
      <name val="宋体"/>
      <charset val="134"/>
    </font>
    <font>
      <b/>
      <sz val="12"/>
      <name val="宋体"/>
      <charset val="134"/>
    </font>
    <font>
      <sz val="20"/>
      <name val="黑体"/>
      <charset val="134"/>
    </font>
    <font>
      <b/>
      <sz val="20"/>
      <name val="黑体"/>
      <charset val="134"/>
    </font>
    <font>
      <sz val="12"/>
      <name val="黑体"/>
      <charset val="134"/>
    </font>
    <font>
      <sz val="22"/>
      <name val="黑体"/>
      <charset val="134"/>
    </font>
    <font>
      <b/>
      <sz val="11"/>
      <color theme="1"/>
      <name val="等线"/>
      <charset val="134"/>
      <scheme val="minor"/>
    </font>
    <font>
      <sz val="22"/>
      <color theme="1"/>
      <name val="黑体"/>
      <charset val="134"/>
    </font>
    <font>
      <sz val="20"/>
      <color theme="1"/>
      <name val="黑体"/>
      <charset val="134"/>
    </font>
    <font>
      <b/>
      <sz val="12"/>
      <color theme="1"/>
      <name val="宋体"/>
      <charset val="134"/>
    </font>
    <font>
      <sz val="12"/>
      <color theme="1"/>
      <name val="黑体"/>
      <charset val="134"/>
    </font>
    <font>
      <sz val="12"/>
      <color theme="1"/>
      <name val="宋体"/>
      <charset val="134"/>
    </font>
    <font>
      <sz val="11"/>
      <color indexed="8"/>
      <name val="等线"/>
      <charset val="1"/>
      <scheme val="minor"/>
    </font>
    <font>
      <sz val="11"/>
      <name val="SimSun"/>
      <charset val="134"/>
    </font>
    <font>
      <b/>
      <sz val="22"/>
      <name val="黑体"/>
      <charset val="134"/>
    </font>
    <font>
      <b/>
      <sz val="11"/>
      <name val="SimSun"/>
      <charset val="134"/>
    </font>
    <font>
      <sz val="11"/>
      <color rgb="FF000000"/>
      <name val="等线"/>
      <charset val="134"/>
      <scheme val="minor"/>
    </font>
    <font>
      <sz val="11"/>
      <name val="等线"/>
      <charset val="134"/>
      <scheme val="minor"/>
    </font>
    <font>
      <sz val="11"/>
      <color theme="1"/>
      <name val="等线"/>
      <charset val="0"/>
      <scheme val="minor"/>
    </font>
    <font>
      <b/>
      <sz val="11"/>
      <color rgb="FFFFFFFF"/>
      <name val="等线"/>
      <charset val="0"/>
      <scheme val="minor"/>
    </font>
    <font>
      <u/>
      <sz val="11"/>
      <color rgb="FF80008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b/>
      <sz val="13"/>
      <color theme="3"/>
      <name val="等线"/>
      <charset val="134"/>
      <scheme val="minor"/>
    </font>
    <font>
      <b/>
      <sz val="11"/>
      <color rgb="FFFA7D00"/>
      <name val="等线"/>
      <charset val="0"/>
      <scheme val="minor"/>
    </font>
    <font>
      <u/>
      <sz val="11"/>
      <color rgb="FF0000FF"/>
      <name val="等线"/>
      <charset val="0"/>
      <scheme val="minor"/>
    </font>
    <font>
      <sz val="11"/>
      <color rgb="FFFA7D00"/>
      <name val="等线"/>
      <charset val="0"/>
      <scheme val="minor"/>
    </font>
    <font>
      <b/>
      <sz val="11"/>
      <color theme="1"/>
      <name val="等线"/>
      <charset val="0"/>
      <scheme val="minor"/>
    </font>
    <font>
      <sz val="11"/>
      <color rgb="FFFF00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4" borderId="0" applyNumberFormat="0" applyBorder="0" applyAlignment="0" applyProtection="0">
      <alignment vertical="center"/>
    </xf>
    <xf numFmtId="0" fontId="28"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6" fillId="1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16" applyNumberFormat="0" applyFont="0" applyAlignment="0" applyProtection="0">
      <alignment vertical="center"/>
    </xf>
    <xf numFmtId="0" fontId="26" fillId="20" borderId="0" applyNumberFormat="0" applyBorder="0" applyAlignment="0" applyProtection="0">
      <alignment vertical="center"/>
    </xf>
    <xf numFmtId="0" fontId="2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11" applyNumberFormat="0" applyFill="0" applyAlignment="0" applyProtection="0">
      <alignment vertical="center"/>
    </xf>
    <xf numFmtId="0" fontId="32" fillId="0" borderId="11" applyNumberFormat="0" applyFill="0" applyAlignment="0" applyProtection="0">
      <alignment vertical="center"/>
    </xf>
    <xf numFmtId="0" fontId="26" fillId="9" borderId="0" applyNumberFormat="0" applyBorder="0" applyAlignment="0" applyProtection="0">
      <alignment vertical="center"/>
    </xf>
    <xf numFmtId="0" fontId="23" fillId="0" borderId="13" applyNumberFormat="0" applyFill="0" applyAlignment="0" applyProtection="0">
      <alignment vertical="center"/>
    </xf>
    <xf numFmtId="0" fontId="26" fillId="24" borderId="0" applyNumberFormat="0" applyBorder="0" applyAlignment="0" applyProtection="0">
      <alignment vertical="center"/>
    </xf>
    <xf numFmtId="0" fontId="31" fillId="18" borderId="14" applyNumberFormat="0" applyAlignment="0" applyProtection="0">
      <alignment vertical="center"/>
    </xf>
    <xf numFmtId="0" fontId="33" fillId="18" borderId="12" applyNumberFormat="0" applyAlignment="0" applyProtection="0">
      <alignment vertical="center"/>
    </xf>
    <xf numFmtId="0" fontId="20" fillId="4" borderId="10" applyNumberFormat="0" applyAlignment="0" applyProtection="0">
      <alignment vertical="center"/>
    </xf>
    <xf numFmtId="0" fontId="19" fillId="26" borderId="0" applyNumberFormat="0" applyBorder="0" applyAlignment="0" applyProtection="0">
      <alignment vertical="center"/>
    </xf>
    <xf numFmtId="0" fontId="26" fillId="17" borderId="0" applyNumberFormat="0" applyBorder="0" applyAlignment="0" applyProtection="0">
      <alignment vertical="center"/>
    </xf>
    <xf numFmtId="0" fontId="35" fillId="0" borderId="15" applyNumberFormat="0" applyFill="0" applyAlignment="0" applyProtection="0">
      <alignment vertical="center"/>
    </xf>
    <xf numFmtId="0" fontId="36" fillId="0" borderId="17" applyNumberFormat="0" applyFill="0" applyAlignment="0" applyProtection="0">
      <alignment vertical="center"/>
    </xf>
    <xf numFmtId="0" fontId="29" fillId="13" borderId="0" applyNumberFormat="0" applyBorder="0" applyAlignment="0" applyProtection="0">
      <alignment vertical="center"/>
    </xf>
    <xf numFmtId="0" fontId="25" fillId="8" borderId="0" applyNumberFormat="0" applyBorder="0" applyAlignment="0" applyProtection="0">
      <alignment vertical="center"/>
    </xf>
    <xf numFmtId="0" fontId="19" fillId="27" borderId="0" applyNumberFormat="0" applyBorder="0" applyAlignment="0" applyProtection="0">
      <alignment vertical="center"/>
    </xf>
    <xf numFmtId="0" fontId="26" fillId="16"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19" fillId="3"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26" fillId="30" borderId="0" applyNumberFormat="0" applyBorder="0" applyAlignment="0" applyProtection="0">
      <alignment vertical="center"/>
    </xf>
    <xf numFmtId="0" fontId="19"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19" fillId="28" borderId="0" applyNumberFormat="0" applyBorder="0" applyAlignment="0" applyProtection="0">
      <alignment vertical="center"/>
    </xf>
    <xf numFmtId="0" fontId="26" fillId="23" borderId="0" applyNumberFormat="0" applyBorder="0" applyAlignment="0" applyProtection="0">
      <alignment vertical="center"/>
    </xf>
  </cellStyleXfs>
  <cellXfs count="6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43" fontId="2" fillId="0" borderId="1" xfId="0" applyNumberFormat="1"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wrapText="1"/>
    </xf>
    <xf numFmtId="43" fontId="1" fillId="0" borderId="4" xfId="0" applyNumberFormat="1" applyFont="1" applyFill="1" applyBorder="1" applyAlignment="1">
      <alignment horizontal="right" vertical="center"/>
    </xf>
    <xf numFmtId="43" fontId="1" fillId="0" borderId="1" xfId="0" applyNumberFormat="1" applyFont="1" applyFill="1" applyBorder="1" applyAlignment="1">
      <alignment horizontal="right" vertical="center"/>
    </xf>
    <xf numFmtId="0" fontId="1" fillId="0" borderId="5" xfId="0" applyFont="1" applyFill="1" applyBorder="1" applyAlignment="1">
      <alignment vertical="center"/>
    </xf>
    <xf numFmtId="0" fontId="1" fillId="0" borderId="1" xfId="0" applyFont="1" applyFill="1" applyBorder="1" applyAlignment="1">
      <alignment horizontal="righ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1" xfId="0" applyFont="1" applyFill="1" applyBorder="1" applyAlignment="1">
      <alignment vertical="center"/>
    </xf>
    <xf numFmtId="0" fontId="1" fillId="0" borderId="1" xfId="0" applyFont="1" applyFill="1" applyBorder="1" applyAlignment="1">
      <alignment vertical="center"/>
    </xf>
    <xf numFmtId="43" fontId="1" fillId="0" borderId="1" xfId="0" applyNumberFormat="1"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58"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10"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right" vertical="center"/>
    </xf>
    <xf numFmtId="0" fontId="11" fillId="0" borderId="1" xfId="0" applyFont="1" applyBorder="1" applyAlignment="1">
      <alignment horizontal="center" vertical="center"/>
    </xf>
    <xf numFmtId="0" fontId="12" fillId="0" borderId="1" xfId="0" applyFont="1" applyBorder="1">
      <alignment vertical="center"/>
    </xf>
    <xf numFmtId="0" fontId="13" fillId="0" borderId="0" xfId="0" applyFont="1">
      <alignment vertical="center"/>
    </xf>
    <xf numFmtId="0" fontId="14" fillId="0" borderId="0" xfId="0" applyFont="1" applyBorder="1" applyAlignment="1">
      <alignment vertical="center" wrapText="1"/>
    </xf>
    <xf numFmtId="0" fontId="6"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 fillId="0" borderId="0" xfId="0" applyFont="1" applyBorder="1" applyAlignment="1">
      <alignment horizontal="right"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176" fontId="14" fillId="0" borderId="1" xfId="0" applyNumberFormat="1" applyFont="1" applyBorder="1" applyAlignment="1">
      <alignment horizontal="left" vertical="center" wrapText="1"/>
    </xf>
    <xf numFmtId="176" fontId="14" fillId="0" borderId="1" xfId="0" applyNumberFormat="1" applyFont="1" applyBorder="1" applyAlignment="1">
      <alignment vertical="center" wrapText="1"/>
    </xf>
    <xf numFmtId="10" fontId="14" fillId="0" borderId="1" xfId="0" applyNumberFormat="1" applyFont="1" applyBorder="1" applyAlignment="1">
      <alignment vertical="center" wrapText="1"/>
    </xf>
    <xf numFmtId="176" fontId="16" fillId="0" borderId="1" xfId="0" applyNumberFormat="1" applyFont="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xf>
    <xf numFmtId="0" fontId="1" fillId="0" borderId="0" xfId="0" applyFont="1" applyFill="1" applyBorder="1" applyAlignment="1"/>
    <xf numFmtId="0" fontId="0" fillId="0" borderId="0" xfId="0" applyAlignment="1"/>
    <xf numFmtId="0" fontId="6" fillId="0" borderId="0" xfId="0" applyFont="1" applyAlignment="1">
      <alignment horizontal="center" vertical="center"/>
    </xf>
    <xf numFmtId="0" fontId="6" fillId="0" borderId="0" xfId="0" applyFont="1" applyAlignment="1">
      <alignment horizontal="center"/>
    </xf>
    <xf numFmtId="177" fontId="1" fillId="0" borderId="1" xfId="0" applyNumberFormat="1" applyFont="1" applyFill="1" applyBorder="1" applyAlignment="1">
      <alignment horizontal="center" vertical="center" wrapText="1"/>
    </xf>
    <xf numFmtId="178" fontId="17" fillId="2" borderId="1" xfId="0" applyNumberFormat="1" applyFont="1" applyFill="1" applyBorder="1" applyAlignment="1">
      <alignment horizontal="center" vertical="center" wrapText="1"/>
    </xf>
    <xf numFmtId="178" fontId="18" fillId="2" borderId="1" xfId="0" applyNumberFormat="1" applyFont="1" applyFill="1" applyBorder="1" applyAlignment="1">
      <alignment horizontal="center" vertical="center" wrapText="1"/>
    </xf>
    <xf numFmtId="0" fontId="2" fillId="0" borderId="0" xfId="0" applyFont="1" applyAlignment="1">
      <alignment horizontal="righ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C9" sqref="C5 C9"/>
    </sheetView>
  </sheetViews>
  <sheetFormatPr defaultColWidth="10" defaultRowHeight="14.4"/>
  <cols>
    <col min="1" max="1" width="11.3333333333333" style="55" customWidth="1"/>
    <col min="2" max="2" width="14" style="55" customWidth="1"/>
    <col min="3" max="3" width="16.8888888888889" style="55" customWidth="1"/>
    <col min="4" max="7" width="16.6666666666667" style="55" customWidth="1"/>
    <col min="8" max="8" width="17.2222222222222" style="55" customWidth="1"/>
    <col min="9" max="9" width="16.1111111111111" style="55" customWidth="1"/>
    <col min="10" max="256" width="10" style="55"/>
    <col min="257" max="258" width="11.3333333333333" style="55" customWidth="1"/>
    <col min="259" max="259" width="16.8888888888889" style="55" customWidth="1"/>
    <col min="260" max="263" width="16.6666666666667" style="55" customWidth="1"/>
    <col min="264" max="264" width="22.7777777777778" style="55" customWidth="1"/>
    <col min="265" max="265" width="16.1111111111111" style="55" customWidth="1"/>
    <col min="266" max="512" width="10" style="55"/>
    <col min="513" max="514" width="11.3333333333333" style="55" customWidth="1"/>
    <col min="515" max="515" width="16.8888888888889" style="55" customWidth="1"/>
    <col min="516" max="519" width="16.6666666666667" style="55" customWidth="1"/>
    <col min="520" max="520" width="22.7777777777778" style="55" customWidth="1"/>
    <col min="521" max="521" width="16.1111111111111" style="55" customWidth="1"/>
    <col min="522" max="768" width="10" style="55"/>
    <col min="769" max="770" width="11.3333333333333" style="55" customWidth="1"/>
    <col min="771" max="771" width="16.8888888888889" style="55" customWidth="1"/>
    <col min="772" max="775" width="16.6666666666667" style="55" customWidth="1"/>
    <col min="776" max="776" width="22.7777777777778" style="55" customWidth="1"/>
    <col min="777" max="777" width="16.1111111111111" style="55" customWidth="1"/>
    <col min="778" max="1024" width="10" style="55"/>
    <col min="1025" max="1026" width="11.3333333333333" style="55" customWidth="1"/>
    <col min="1027" max="1027" width="16.8888888888889" style="55" customWidth="1"/>
    <col min="1028" max="1031" width="16.6666666666667" style="55" customWidth="1"/>
    <col min="1032" max="1032" width="22.7777777777778" style="55" customWidth="1"/>
    <col min="1033" max="1033" width="16.1111111111111" style="55" customWidth="1"/>
    <col min="1034" max="1280" width="10" style="55"/>
    <col min="1281" max="1282" width="11.3333333333333" style="55" customWidth="1"/>
    <col min="1283" max="1283" width="16.8888888888889" style="55" customWidth="1"/>
    <col min="1284" max="1287" width="16.6666666666667" style="55" customWidth="1"/>
    <col min="1288" max="1288" width="22.7777777777778" style="55" customWidth="1"/>
    <col min="1289" max="1289" width="16.1111111111111" style="55" customWidth="1"/>
    <col min="1290" max="1536" width="10" style="55"/>
    <col min="1537" max="1538" width="11.3333333333333" style="55" customWidth="1"/>
    <col min="1539" max="1539" width="16.8888888888889" style="55" customWidth="1"/>
    <col min="1540" max="1543" width="16.6666666666667" style="55" customWidth="1"/>
    <col min="1544" max="1544" width="22.7777777777778" style="55" customWidth="1"/>
    <col min="1545" max="1545" width="16.1111111111111" style="55" customWidth="1"/>
    <col min="1546" max="1792" width="10" style="55"/>
    <col min="1793" max="1794" width="11.3333333333333" style="55" customWidth="1"/>
    <col min="1795" max="1795" width="16.8888888888889" style="55" customWidth="1"/>
    <col min="1796" max="1799" width="16.6666666666667" style="55" customWidth="1"/>
    <col min="1800" max="1800" width="22.7777777777778" style="55" customWidth="1"/>
    <col min="1801" max="1801" width="16.1111111111111" style="55" customWidth="1"/>
    <col min="1802" max="2048" width="10" style="55"/>
    <col min="2049" max="2050" width="11.3333333333333" style="55" customWidth="1"/>
    <col min="2051" max="2051" width="16.8888888888889" style="55" customWidth="1"/>
    <col min="2052" max="2055" width="16.6666666666667" style="55" customWidth="1"/>
    <col min="2056" max="2056" width="22.7777777777778" style="55" customWidth="1"/>
    <col min="2057" max="2057" width="16.1111111111111" style="55" customWidth="1"/>
    <col min="2058" max="2304" width="10" style="55"/>
    <col min="2305" max="2306" width="11.3333333333333" style="55" customWidth="1"/>
    <col min="2307" max="2307" width="16.8888888888889" style="55" customWidth="1"/>
    <col min="2308" max="2311" width="16.6666666666667" style="55" customWidth="1"/>
    <col min="2312" max="2312" width="22.7777777777778" style="55" customWidth="1"/>
    <col min="2313" max="2313" width="16.1111111111111" style="55" customWidth="1"/>
    <col min="2314" max="2560" width="10" style="55"/>
    <col min="2561" max="2562" width="11.3333333333333" style="55" customWidth="1"/>
    <col min="2563" max="2563" width="16.8888888888889" style="55" customWidth="1"/>
    <col min="2564" max="2567" width="16.6666666666667" style="55" customWidth="1"/>
    <col min="2568" max="2568" width="22.7777777777778" style="55" customWidth="1"/>
    <col min="2569" max="2569" width="16.1111111111111" style="55" customWidth="1"/>
    <col min="2570" max="2816" width="10" style="55"/>
    <col min="2817" max="2818" width="11.3333333333333" style="55" customWidth="1"/>
    <col min="2819" max="2819" width="16.8888888888889" style="55" customWidth="1"/>
    <col min="2820" max="2823" width="16.6666666666667" style="55" customWidth="1"/>
    <col min="2824" max="2824" width="22.7777777777778" style="55" customWidth="1"/>
    <col min="2825" max="2825" width="16.1111111111111" style="55" customWidth="1"/>
    <col min="2826" max="3072" width="10" style="55"/>
    <col min="3073" max="3074" width="11.3333333333333" style="55" customWidth="1"/>
    <col min="3075" max="3075" width="16.8888888888889" style="55" customWidth="1"/>
    <col min="3076" max="3079" width="16.6666666666667" style="55" customWidth="1"/>
    <col min="3080" max="3080" width="22.7777777777778" style="55" customWidth="1"/>
    <col min="3081" max="3081" width="16.1111111111111" style="55" customWidth="1"/>
    <col min="3082" max="3328" width="10" style="55"/>
    <col min="3329" max="3330" width="11.3333333333333" style="55" customWidth="1"/>
    <col min="3331" max="3331" width="16.8888888888889" style="55" customWidth="1"/>
    <col min="3332" max="3335" width="16.6666666666667" style="55" customWidth="1"/>
    <col min="3336" max="3336" width="22.7777777777778" style="55" customWidth="1"/>
    <col min="3337" max="3337" width="16.1111111111111" style="55" customWidth="1"/>
    <col min="3338" max="3584" width="10" style="55"/>
    <col min="3585" max="3586" width="11.3333333333333" style="55" customWidth="1"/>
    <col min="3587" max="3587" width="16.8888888888889" style="55" customWidth="1"/>
    <col min="3588" max="3591" width="16.6666666666667" style="55" customWidth="1"/>
    <col min="3592" max="3592" width="22.7777777777778" style="55" customWidth="1"/>
    <col min="3593" max="3593" width="16.1111111111111" style="55" customWidth="1"/>
    <col min="3594" max="3840" width="10" style="55"/>
    <col min="3841" max="3842" width="11.3333333333333" style="55" customWidth="1"/>
    <col min="3843" max="3843" width="16.8888888888889" style="55" customWidth="1"/>
    <col min="3844" max="3847" width="16.6666666666667" style="55" customWidth="1"/>
    <col min="3848" max="3848" width="22.7777777777778" style="55" customWidth="1"/>
    <col min="3849" max="3849" width="16.1111111111111" style="55" customWidth="1"/>
    <col min="3850" max="4096" width="10" style="55"/>
    <col min="4097" max="4098" width="11.3333333333333" style="55" customWidth="1"/>
    <col min="4099" max="4099" width="16.8888888888889" style="55" customWidth="1"/>
    <col min="4100" max="4103" width="16.6666666666667" style="55" customWidth="1"/>
    <col min="4104" max="4104" width="22.7777777777778" style="55" customWidth="1"/>
    <col min="4105" max="4105" width="16.1111111111111" style="55" customWidth="1"/>
    <col min="4106" max="4352" width="10" style="55"/>
    <col min="4353" max="4354" width="11.3333333333333" style="55" customWidth="1"/>
    <col min="4355" max="4355" width="16.8888888888889" style="55" customWidth="1"/>
    <col min="4356" max="4359" width="16.6666666666667" style="55" customWidth="1"/>
    <col min="4360" max="4360" width="22.7777777777778" style="55" customWidth="1"/>
    <col min="4361" max="4361" width="16.1111111111111" style="55" customWidth="1"/>
    <col min="4362" max="4608" width="10" style="55"/>
    <col min="4609" max="4610" width="11.3333333333333" style="55" customWidth="1"/>
    <col min="4611" max="4611" width="16.8888888888889" style="55" customWidth="1"/>
    <col min="4612" max="4615" width="16.6666666666667" style="55" customWidth="1"/>
    <col min="4616" max="4616" width="22.7777777777778" style="55" customWidth="1"/>
    <col min="4617" max="4617" width="16.1111111111111" style="55" customWidth="1"/>
    <col min="4618" max="4864" width="10" style="55"/>
    <col min="4865" max="4866" width="11.3333333333333" style="55" customWidth="1"/>
    <col min="4867" max="4867" width="16.8888888888889" style="55" customWidth="1"/>
    <col min="4868" max="4871" width="16.6666666666667" style="55" customWidth="1"/>
    <col min="4872" max="4872" width="22.7777777777778" style="55" customWidth="1"/>
    <col min="4873" max="4873" width="16.1111111111111" style="55" customWidth="1"/>
    <col min="4874" max="5120" width="10" style="55"/>
    <col min="5121" max="5122" width="11.3333333333333" style="55" customWidth="1"/>
    <col min="5123" max="5123" width="16.8888888888889" style="55" customWidth="1"/>
    <col min="5124" max="5127" width="16.6666666666667" style="55" customWidth="1"/>
    <col min="5128" max="5128" width="22.7777777777778" style="55" customWidth="1"/>
    <col min="5129" max="5129" width="16.1111111111111" style="55" customWidth="1"/>
    <col min="5130" max="5376" width="10" style="55"/>
    <col min="5377" max="5378" width="11.3333333333333" style="55" customWidth="1"/>
    <col min="5379" max="5379" width="16.8888888888889" style="55" customWidth="1"/>
    <col min="5380" max="5383" width="16.6666666666667" style="55" customWidth="1"/>
    <col min="5384" max="5384" width="22.7777777777778" style="55" customWidth="1"/>
    <col min="5385" max="5385" width="16.1111111111111" style="55" customWidth="1"/>
    <col min="5386" max="5632" width="10" style="55"/>
    <col min="5633" max="5634" width="11.3333333333333" style="55" customWidth="1"/>
    <col min="5635" max="5635" width="16.8888888888889" style="55" customWidth="1"/>
    <col min="5636" max="5639" width="16.6666666666667" style="55" customWidth="1"/>
    <col min="5640" max="5640" width="22.7777777777778" style="55" customWidth="1"/>
    <col min="5641" max="5641" width="16.1111111111111" style="55" customWidth="1"/>
    <col min="5642" max="5888" width="10" style="55"/>
    <col min="5889" max="5890" width="11.3333333333333" style="55" customWidth="1"/>
    <col min="5891" max="5891" width="16.8888888888889" style="55" customWidth="1"/>
    <col min="5892" max="5895" width="16.6666666666667" style="55" customWidth="1"/>
    <col min="5896" max="5896" width="22.7777777777778" style="55" customWidth="1"/>
    <col min="5897" max="5897" width="16.1111111111111" style="55" customWidth="1"/>
    <col min="5898" max="6144" width="10" style="55"/>
    <col min="6145" max="6146" width="11.3333333333333" style="55" customWidth="1"/>
    <col min="6147" max="6147" width="16.8888888888889" style="55" customWidth="1"/>
    <col min="6148" max="6151" width="16.6666666666667" style="55" customWidth="1"/>
    <col min="6152" max="6152" width="22.7777777777778" style="55" customWidth="1"/>
    <col min="6153" max="6153" width="16.1111111111111" style="55" customWidth="1"/>
    <col min="6154" max="6400" width="10" style="55"/>
    <col min="6401" max="6402" width="11.3333333333333" style="55" customWidth="1"/>
    <col min="6403" max="6403" width="16.8888888888889" style="55" customWidth="1"/>
    <col min="6404" max="6407" width="16.6666666666667" style="55" customWidth="1"/>
    <col min="6408" max="6408" width="22.7777777777778" style="55" customWidth="1"/>
    <col min="6409" max="6409" width="16.1111111111111" style="55" customWidth="1"/>
    <col min="6410" max="6656" width="10" style="55"/>
    <col min="6657" max="6658" width="11.3333333333333" style="55" customWidth="1"/>
    <col min="6659" max="6659" width="16.8888888888889" style="55" customWidth="1"/>
    <col min="6660" max="6663" width="16.6666666666667" style="55" customWidth="1"/>
    <col min="6664" max="6664" width="22.7777777777778" style="55" customWidth="1"/>
    <col min="6665" max="6665" width="16.1111111111111" style="55" customWidth="1"/>
    <col min="6666" max="6912" width="10" style="55"/>
    <col min="6913" max="6914" width="11.3333333333333" style="55" customWidth="1"/>
    <col min="6915" max="6915" width="16.8888888888889" style="55" customWidth="1"/>
    <col min="6916" max="6919" width="16.6666666666667" style="55" customWidth="1"/>
    <col min="6920" max="6920" width="22.7777777777778" style="55" customWidth="1"/>
    <col min="6921" max="6921" width="16.1111111111111" style="55" customWidth="1"/>
    <col min="6922" max="7168" width="10" style="55"/>
    <col min="7169" max="7170" width="11.3333333333333" style="55" customWidth="1"/>
    <col min="7171" max="7171" width="16.8888888888889" style="55" customWidth="1"/>
    <col min="7172" max="7175" width="16.6666666666667" style="55" customWidth="1"/>
    <col min="7176" max="7176" width="22.7777777777778" style="55" customWidth="1"/>
    <col min="7177" max="7177" width="16.1111111111111" style="55" customWidth="1"/>
    <col min="7178" max="7424" width="10" style="55"/>
    <col min="7425" max="7426" width="11.3333333333333" style="55" customWidth="1"/>
    <col min="7427" max="7427" width="16.8888888888889" style="55" customWidth="1"/>
    <col min="7428" max="7431" width="16.6666666666667" style="55" customWidth="1"/>
    <col min="7432" max="7432" width="22.7777777777778" style="55" customWidth="1"/>
    <col min="7433" max="7433" width="16.1111111111111" style="55" customWidth="1"/>
    <col min="7434" max="7680" width="10" style="55"/>
    <col min="7681" max="7682" width="11.3333333333333" style="55" customWidth="1"/>
    <col min="7683" max="7683" width="16.8888888888889" style="55" customWidth="1"/>
    <col min="7684" max="7687" width="16.6666666666667" style="55" customWidth="1"/>
    <col min="7688" max="7688" width="22.7777777777778" style="55" customWidth="1"/>
    <col min="7689" max="7689" width="16.1111111111111" style="55" customWidth="1"/>
    <col min="7690" max="7936" width="10" style="55"/>
    <col min="7937" max="7938" width="11.3333333333333" style="55" customWidth="1"/>
    <col min="7939" max="7939" width="16.8888888888889" style="55" customWidth="1"/>
    <col min="7940" max="7943" width="16.6666666666667" style="55" customWidth="1"/>
    <col min="7944" max="7944" width="22.7777777777778" style="55" customWidth="1"/>
    <col min="7945" max="7945" width="16.1111111111111" style="55" customWidth="1"/>
    <col min="7946" max="8192" width="10" style="55"/>
    <col min="8193" max="8194" width="11.3333333333333" style="55" customWidth="1"/>
    <col min="8195" max="8195" width="16.8888888888889" style="55" customWidth="1"/>
    <col min="8196" max="8199" width="16.6666666666667" style="55" customWidth="1"/>
    <col min="8200" max="8200" width="22.7777777777778" style="55" customWidth="1"/>
    <col min="8201" max="8201" width="16.1111111111111" style="55" customWidth="1"/>
    <col min="8202" max="8448" width="10" style="55"/>
    <col min="8449" max="8450" width="11.3333333333333" style="55" customWidth="1"/>
    <col min="8451" max="8451" width="16.8888888888889" style="55" customWidth="1"/>
    <col min="8452" max="8455" width="16.6666666666667" style="55" customWidth="1"/>
    <col min="8456" max="8456" width="22.7777777777778" style="55" customWidth="1"/>
    <col min="8457" max="8457" width="16.1111111111111" style="55" customWidth="1"/>
    <col min="8458" max="8704" width="10" style="55"/>
    <col min="8705" max="8706" width="11.3333333333333" style="55" customWidth="1"/>
    <col min="8707" max="8707" width="16.8888888888889" style="55" customWidth="1"/>
    <col min="8708" max="8711" width="16.6666666666667" style="55" customWidth="1"/>
    <col min="8712" max="8712" width="22.7777777777778" style="55" customWidth="1"/>
    <col min="8713" max="8713" width="16.1111111111111" style="55" customWidth="1"/>
    <col min="8714" max="8960" width="10" style="55"/>
    <col min="8961" max="8962" width="11.3333333333333" style="55" customWidth="1"/>
    <col min="8963" max="8963" width="16.8888888888889" style="55" customWidth="1"/>
    <col min="8964" max="8967" width="16.6666666666667" style="55" customWidth="1"/>
    <col min="8968" max="8968" width="22.7777777777778" style="55" customWidth="1"/>
    <col min="8969" max="8969" width="16.1111111111111" style="55" customWidth="1"/>
    <col min="8970" max="9216" width="10" style="55"/>
    <col min="9217" max="9218" width="11.3333333333333" style="55" customWidth="1"/>
    <col min="9219" max="9219" width="16.8888888888889" style="55" customWidth="1"/>
    <col min="9220" max="9223" width="16.6666666666667" style="55" customWidth="1"/>
    <col min="9224" max="9224" width="22.7777777777778" style="55" customWidth="1"/>
    <col min="9225" max="9225" width="16.1111111111111" style="55" customWidth="1"/>
    <col min="9226" max="9472" width="10" style="55"/>
    <col min="9473" max="9474" width="11.3333333333333" style="55" customWidth="1"/>
    <col min="9475" max="9475" width="16.8888888888889" style="55" customWidth="1"/>
    <col min="9476" max="9479" width="16.6666666666667" style="55" customWidth="1"/>
    <col min="9480" max="9480" width="22.7777777777778" style="55" customWidth="1"/>
    <col min="9481" max="9481" width="16.1111111111111" style="55" customWidth="1"/>
    <col min="9482" max="9728" width="10" style="55"/>
    <col min="9729" max="9730" width="11.3333333333333" style="55" customWidth="1"/>
    <col min="9731" max="9731" width="16.8888888888889" style="55" customWidth="1"/>
    <col min="9732" max="9735" width="16.6666666666667" style="55" customWidth="1"/>
    <col min="9736" max="9736" width="22.7777777777778" style="55" customWidth="1"/>
    <col min="9737" max="9737" width="16.1111111111111" style="55" customWidth="1"/>
    <col min="9738" max="9984" width="10" style="55"/>
    <col min="9985" max="9986" width="11.3333333333333" style="55" customWidth="1"/>
    <col min="9987" max="9987" width="16.8888888888889" style="55" customWidth="1"/>
    <col min="9988" max="9991" width="16.6666666666667" style="55" customWidth="1"/>
    <col min="9992" max="9992" width="22.7777777777778" style="55" customWidth="1"/>
    <col min="9993" max="9993" width="16.1111111111111" style="55" customWidth="1"/>
    <col min="9994" max="10240" width="10" style="55"/>
    <col min="10241" max="10242" width="11.3333333333333" style="55" customWidth="1"/>
    <col min="10243" max="10243" width="16.8888888888889" style="55" customWidth="1"/>
    <col min="10244" max="10247" width="16.6666666666667" style="55" customWidth="1"/>
    <col min="10248" max="10248" width="22.7777777777778" style="55" customWidth="1"/>
    <col min="10249" max="10249" width="16.1111111111111" style="55" customWidth="1"/>
    <col min="10250" max="10496" width="10" style="55"/>
    <col min="10497" max="10498" width="11.3333333333333" style="55" customWidth="1"/>
    <col min="10499" max="10499" width="16.8888888888889" style="55" customWidth="1"/>
    <col min="10500" max="10503" width="16.6666666666667" style="55" customWidth="1"/>
    <col min="10504" max="10504" width="22.7777777777778" style="55" customWidth="1"/>
    <col min="10505" max="10505" width="16.1111111111111" style="55" customWidth="1"/>
    <col min="10506" max="10752" width="10" style="55"/>
    <col min="10753" max="10754" width="11.3333333333333" style="55" customWidth="1"/>
    <col min="10755" max="10755" width="16.8888888888889" style="55" customWidth="1"/>
    <col min="10756" max="10759" width="16.6666666666667" style="55" customWidth="1"/>
    <col min="10760" max="10760" width="22.7777777777778" style="55" customWidth="1"/>
    <col min="10761" max="10761" width="16.1111111111111" style="55" customWidth="1"/>
    <col min="10762" max="11008" width="10" style="55"/>
    <col min="11009" max="11010" width="11.3333333333333" style="55" customWidth="1"/>
    <col min="11011" max="11011" width="16.8888888888889" style="55" customWidth="1"/>
    <col min="11012" max="11015" width="16.6666666666667" style="55" customWidth="1"/>
    <col min="11016" max="11016" width="22.7777777777778" style="55" customWidth="1"/>
    <col min="11017" max="11017" width="16.1111111111111" style="55" customWidth="1"/>
    <col min="11018" max="11264" width="10" style="55"/>
    <col min="11265" max="11266" width="11.3333333333333" style="55" customWidth="1"/>
    <col min="11267" max="11267" width="16.8888888888889" style="55" customWidth="1"/>
    <col min="11268" max="11271" width="16.6666666666667" style="55" customWidth="1"/>
    <col min="11272" max="11272" width="22.7777777777778" style="55" customWidth="1"/>
    <col min="11273" max="11273" width="16.1111111111111" style="55" customWidth="1"/>
    <col min="11274" max="11520" width="10" style="55"/>
    <col min="11521" max="11522" width="11.3333333333333" style="55" customWidth="1"/>
    <col min="11523" max="11523" width="16.8888888888889" style="55" customWidth="1"/>
    <col min="11524" max="11527" width="16.6666666666667" style="55" customWidth="1"/>
    <col min="11528" max="11528" width="22.7777777777778" style="55" customWidth="1"/>
    <col min="11529" max="11529" width="16.1111111111111" style="55" customWidth="1"/>
    <col min="11530" max="11776" width="10" style="55"/>
    <col min="11777" max="11778" width="11.3333333333333" style="55" customWidth="1"/>
    <col min="11779" max="11779" width="16.8888888888889" style="55" customWidth="1"/>
    <col min="11780" max="11783" width="16.6666666666667" style="55" customWidth="1"/>
    <col min="11784" max="11784" width="22.7777777777778" style="55" customWidth="1"/>
    <col min="11785" max="11785" width="16.1111111111111" style="55" customWidth="1"/>
    <col min="11786" max="12032" width="10" style="55"/>
    <col min="12033" max="12034" width="11.3333333333333" style="55" customWidth="1"/>
    <col min="12035" max="12035" width="16.8888888888889" style="55" customWidth="1"/>
    <col min="12036" max="12039" width="16.6666666666667" style="55" customWidth="1"/>
    <col min="12040" max="12040" width="22.7777777777778" style="55" customWidth="1"/>
    <col min="12041" max="12041" width="16.1111111111111" style="55" customWidth="1"/>
    <col min="12042" max="12288" width="10" style="55"/>
    <col min="12289" max="12290" width="11.3333333333333" style="55" customWidth="1"/>
    <col min="12291" max="12291" width="16.8888888888889" style="55" customWidth="1"/>
    <col min="12292" max="12295" width="16.6666666666667" style="55" customWidth="1"/>
    <col min="12296" max="12296" width="22.7777777777778" style="55" customWidth="1"/>
    <col min="12297" max="12297" width="16.1111111111111" style="55" customWidth="1"/>
    <col min="12298" max="12544" width="10" style="55"/>
    <col min="12545" max="12546" width="11.3333333333333" style="55" customWidth="1"/>
    <col min="12547" max="12547" width="16.8888888888889" style="55" customWidth="1"/>
    <col min="12548" max="12551" width="16.6666666666667" style="55" customWidth="1"/>
    <col min="12552" max="12552" width="22.7777777777778" style="55" customWidth="1"/>
    <col min="12553" max="12553" width="16.1111111111111" style="55" customWidth="1"/>
    <col min="12554" max="12800" width="10" style="55"/>
    <col min="12801" max="12802" width="11.3333333333333" style="55" customWidth="1"/>
    <col min="12803" max="12803" width="16.8888888888889" style="55" customWidth="1"/>
    <col min="12804" max="12807" width="16.6666666666667" style="55" customWidth="1"/>
    <col min="12808" max="12808" width="22.7777777777778" style="55" customWidth="1"/>
    <col min="12809" max="12809" width="16.1111111111111" style="55" customWidth="1"/>
    <col min="12810" max="13056" width="10" style="55"/>
    <col min="13057" max="13058" width="11.3333333333333" style="55" customWidth="1"/>
    <col min="13059" max="13059" width="16.8888888888889" style="55" customWidth="1"/>
    <col min="13060" max="13063" width="16.6666666666667" style="55" customWidth="1"/>
    <col min="13064" max="13064" width="22.7777777777778" style="55" customWidth="1"/>
    <col min="13065" max="13065" width="16.1111111111111" style="55" customWidth="1"/>
    <col min="13066" max="13312" width="10" style="55"/>
    <col min="13313" max="13314" width="11.3333333333333" style="55" customWidth="1"/>
    <col min="13315" max="13315" width="16.8888888888889" style="55" customWidth="1"/>
    <col min="13316" max="13319" width="16.6666666666667" style="55" customWidth="1"/>
    <col min="13320" max="13320" width="22.7777777777778" style="55" customWidth="1"/>
    <col min="13321" max="13321" width="16.1111111111111" style="55" customWidth="1"/>
    <col min="13322" max="13568" width="10" style="55"/>
    <col min="13569" max="13570" width="11.3333333333333" style="55" customWidth="1"/>
    <col min="13571" max="13571" width="16.8888888888889" style="55" customWidth="1"/>
    <col min="13572" max="13575" width="16.6666666666667" style="55" customWidth="1"/>
    <col min="13576" max="13576" width="22.7777777777778" style="55" customWidth="1"/>
    <col min="13577" max="13577" width="16.1111111111111" style="55" customWidth="1"/>
    <col min="13578" max="13824" width="10" style="55"/>
    <col min="13825" max="13826" width="11.3333333333333" style="55" customWidth="1"/>
    <col min="13827" max="13827" width="16.8888888888889" style="55" customWidth="1"/>
    <col min="13828" max="13831" width="16.6666666666667" style="55" customWidth="1"/>
    <col min="13832" max="13832" width="22.7777777777778" style="55" customWidth="1"/>
    <col min="13833" max="13833" width="16.1111111111111" style="55" customWidth="1"/>
    <col min="13834" max="14080" width="10" style="55"/>
    <col min="14081" max="14082" width="11.3333333333333" style="55" customWidth="1"/>
    <col min="14083" max="14083" width="16.8888888888889" style="55" customWidth="1"/>
    <col min="14084" max="14087" width="16.6666666666667" style="55" customWidth="1"/>
    <col min="14088" max="14088" width="22.7777777777778" style="55" customWidth="1"/>
    <col min="14089" max="14089" width="16.1111111111111" style="55" customWidth="1"/>
    <col min="14090" max="14336" width="10" style="55"/>
    <col min="14337" max="14338" width="11.3333333333333" style="55" customWidth="1"/>
    <col min="14339" max="14339" width="16.8888888888889" style="55" customWidth="1"/>
    <col min="14340" max="14343" width="16.6666666666667" style="55" customWidth="1"/>
    <col min="14344" max="14344" width="22.7777777777778" style="55" customWidth="1"/>
    <col min="14345" max="14345" width="16.1111111111111" style="55" customWidth="1"/>
    <col min="14346" max="14592" width="10" style="55"/>
    <col min="14593" max="14594" width="11.3333333333333" style="55" customWidth="1"/>
    <col min="14595" max="14595" width="16.8888888888889" style="55" customWidth="1"/>
    <col min="14596" max="14599" width="16.6666666666667" style="55" customWidth="1"/>
    <col min="14600" max="14600" width="22.7777777777778" style="55" customWidth="1"/>
    <col min="14601" max="14601" width="16.1111111111111" style="55" customWidth="1"/>
    <col min="14602" max="14848" width="10" style="55"/>
    <col min="14849" max="14850" width="11.3333333333333" style="55" customWidth="1"/>
    <col min="14851" max="14851" width="16.8888888888889" style="55" customWidth="1"/>
    <col min="14852" max="14855" width="16.6666666666667" style="55" customWidth="1"/>
    <col min="14856" max="14856" width="22.7777777777778" style="55" customWidth="1"/>
    <col min="14857" max="14857" width="16.1111111111111" style="55" customWidth="1"/>
    <col min="14858" max="15104" width="10" style="55"/>
    <col min="15105" max="15106" width="11.3333333333333" style="55" customWidth="1"/>
    <col min="15107" max="15107" width="16.8888888888889" style="55" customWidth="1"/>
    <col min="15108" max="15111" width="16.6666666666667" style="55" customWidth="1"/>
    <col min="15112" max="15112" width="22.7777777777778" style="55" customWidth="1"/>
    <col min="15113" max="15113" width="16.1111111111111" style="55" customWidth="1"/>
    <col min="15114" max="15360" width="10" style="55"/>
    <col min="15361" max="15362" width="11.3333333333333" style="55" customWidth="1"/>
    <col min="15363" max="15363" width="16.8888888888889" style="55" customWidth="1"/>
    <col min="15364" max="15367" width="16.6666666666667" style="55" customWidth="1"/>
    <col min="15368" max="15368" width="22.7777777777778" style="55" customWidth="1"/>
    <col min="15369" max="15369" width="16.1111111111111" style="55" customWidth="1"/>
    <col min="15370" max="15616" width="10" style="55"/>
    <col min="15617" max="15618" width="11.3333333333333" style="55" customWidth="1"/>
    <col min="15619" max="15619" width="16.8888888888889" style="55" customWidth="1"/>
    <col min="15620" max="15623" width="16.6666666666667" style="55" customWidth="1"/>
    <col min="15624" max="15624" width="22.7777777777778" style="55" customWidth="1"/>
    <col min="15625" max="15625" width="16.1111111111111" style="55" customWidth="1"/>
    <col min="15626" max="15872" width="10" style="55"/>
    <col min="15873" max="15874" width="11.3333333333333" style="55" customWidth="1"/>
    <col min="15875" max="15875" width="16.8888888888889" style="55" customWidth="1"/>
    <col min="15876" max="15879" width="16.6666666666667" style="55" customWidth="1"/>
    <col min="15880" max="15880" width="22.7777777777778" style="55" customWidth="1"/>
    <col min="15881" max="15881" width="16.1111111111111" style="55" customWidth="1"/>
    <col min="15882" max="16128" width="10" style="55"/>
    <col min="16129" max="16130" width="11.3333333333333" style="55" customWidth="1"/>
    <col min="16131" max="16131" width="16.8888888888889" style="55" customWidth="1"/>
    <col min="16132" max="16135" width="16.6666666666667" style="55" customWidth="1"/>
    <col min="16136" max="16136" width="22.7777777777778" style="55" customWidth="1"/>
    <col min="16137" max="16137" width="16.1111111111111" style="55" customWidth="1"/>
    <col min="16138" max="16384" width="10" style="55"/>
  </cols>
  <sheetData>
    <row r="1" ht="44.4" customHeight="1" spans="1:9">
      <c r="A1" s="56" t="s">
        <v>0</v>
      </c>
      <c r="B1" s="56"/>
      <c r="C1" s="56"/>
      <c r="D1" s="56"/>
      <c r="E1" s="56"/>
      <c r="F1" s="56"/>
      <c r="G1" s="56"/>
      <c r="H1" s="56"/>
      <c r="I1" s="56"/>
    </row>
    <row r="2" ht="27" customHeight="1" spans="1:9">
      <c r="A2" s="56"/>
      <c r="B2" s="56"/>
      <c r="C2" s="56"/>
      <c r="D2" s="56"/>
      <c r="E2" s="56"/>
      <c r="F2" s="56"/>
      <c r="G2" s="56"/>
      <c r="H2" s="56"/>
      <c r="I2" s="56"/>
    </row>
    <row r="3" ht="28.2" spans="1:9">
      <c r="A3" s="57"/>
      <c r="B3" s="57"/>
      <c r="C3" s="57"/>
      <c r="D3" s="57"/>
      <c r="E3" s="57"/>
      <c r="F3" s="57"/>
      <c r="G3" s="57"/>
      <c r="H3" s="57"/>
      <c r="I3" s="61" t="s">
        <v>1</v>
      </c>
    </row>
    <row r="4" s="54" customFormat="1" ht="34.8" customHeight="1" spans="1:9">
      <c r="A4" s="27" t="s">
        <v>2</v>
      </c>
      <c r="B4" s="27"/>
      <c r="C4" s="27" t="s">
        <v>3</v>
      </c>
      <c r="D4" s="27" t="s">
        <v>4</v>
      </c>
      <c r="E4" s="27" t="s">
        <v>5</v>
      </c>
      <c r="F4" s="27" t="s">
        <v>6</v>
      </c>
      <c r="G4" s="27" t="s">
        <v>7</v>
      </c>
      <c r="H4" s="58" t="s">
        <v>8</v>
      </c>
      <c r="I4" s="62" t="s">
        <v>9</v>
      </c>
    </row>
    <row r="5" s="54" customFormat="1" ht="34.8" customHeight="1" spans="1:9">
      <c r="A5" s="27" t="s">
        <v>10</v>
      </c>
      <c r="B5" s="27" t="s">
        <v>11</v>
      </c>
      <c r="C5" s="59">
        <f t="shared" ref="C5:G5" si="0">C6+C7+C8</f>
        <v>77.41</v>
      </c>
      <c r="D5" s="59">
        <f t="shared" si="0"/>
        <v>12.77</v>
      </c>
      <c r="E5" s="59">
        <f t="shared" si="0"/>
        <v>10.89</v>
      </c>
      <c r="F5" s="59">
        <f t="shared" si="0"/>
        <v>15.05</v>
      </c>
      <c r="G5" s="59">
        <f t="shared" si="0"/>
        <v>7.08</v>
      </c>
      <c r="H5" s="60">
        <f t="shared" ref="H5:H12" si="1">C5-D5-E5-F5-G5</f>
        <v>31.62</v>
      </c>
      <c r="I5" s="63" t="s">
        <v>12</v>
      </c>
    </row>
    <row r="6" s="54" customFormat="1" ht="34.8" customHeight="1" spans="1:9">
      <c r="A6" s="27"/>
      <c r="B6" s="27" t="s">
        <v>13</v>
      </c>
      <c r="C6" s="59">
        <v>8.86</v>
      </c>
      <c r="D6" s="60">
        <v>2.05</v>
      </c>
      <c r="E6" s="60">
        <v>3.81</v>
      </c>
      <c r="F6" s="60"/>
      <c r="G6" s="60"/>
      <c r="H6" s="60">
        <f t="shared" si="1"/>
        <v>3</v>
      </c>
      <c r="I6" s="64"/>
    </row>
    <row r="7" s="54" customFormat="1" ht="34.8" customHeight="1" spans="1:9">
      <c r="A7" s="27"/>
      <c r="B7" s="27" t="s">
        <v>14</v>
      </c>
      <c r="C7" s="59">
        <v>68.55</v>
      </c>
      <c r="D7" s="60">
        <v>10.72</v>
      </c>
      <c r="E7" s="60">
        <v>7.08</v>
      </c>
      <c r="F7" s="60">
        <v>15.05</v>
      </c>
      <c r="G7" s="60">
        <v>7.08</v>
      </c>
      <c r="H7" s="60">
        <f t="shared" si="1"/>
        <v>28.62</v>
      </c>
      <c r="I7" s="64"/>
    </row>
    <row r="8" s="54" customFormat="1" ht="34.8" customHeight="1" spans="1:9">
      <c r="A8" s="27"/>
      <c r="B8" s="27" t="s">
        <v>15</v>
      </c>
      <c r="C8" s="59"/>
      <c r="D8" s="60"/>
      <c r="E8" s="60"/>
      <c r="F8" s="60"/>
      <c r="G8" s="60"/>
      <c r="H8" s="60">
        <f t="shared" si="1"/>
        <v>0</v>
      </c>
      <c r="I8" s="65"/>
    </row>
    <row r="9" s="54" customFormat="1" ht="34.8" customHeight="1" spans="1:9">
      <c r="A9" s="27" t="s">
        <v>16</v>
      </c>
      <c r="B9" s="27" t="s">
        <v>11</v>
      </c>
      <c r="C9" s="59">
        <f t="shared" ref="C9:G9" si="2">C10+C11+C12</f>
        <v>149.23</v>
      </c>
      <c r="D9" s="59">
        <f t="shared" si="2"/>
        <v>19.11</v>
      </c>
      <c r="E9" s="59">
        <f t="shared" si="2"/>
        <v>24.77</v>
      </c>
      <c r="F9" s="59">
        <f t="shared" si="2"/>
        <v>12.64</v>
      </c>
      <c r="G9" s="59">
        <f t="shared" si="2"/>
        <v>7.11</v>
      </c>
      <c r="H9" s="60">
        <f t="shared" si="1"/>
        <v>85.6</v>
      </c>
      <c r="I9" s="63" t="s">
        <v>17</v>
      </c>
    </row>
    <row r="10" s="54" customFormat="1" ht="34.8" customHeight="1" spans="1:9">
      <c r="A10" s="27"/>
      <c r="B10" s="27" t="s">
        <v>13</v>
      </c>
      <c r="C10" s="59">
        <v>93.47</v>
      </c>
      <c r="D10" s="60">
        <v>9</v>
      </c>
      <c r="E10" s="60">
        <v>7</v>
      </c>
      <c r="F10" s="60">
        <v>8.6</v>
      </c>
      <c r="G10" s="60"/>
      <c r="H10" s="60">
        <f t="shared" si="1"/>
        <v>68.87</v>
      </c>
      <c r="I10" s="64"/>
    </row>
    <row r="11" s="54" customFormat="1" ht="34.8" customHeight="1" spans="1:9">
      <c r="A11" s="27"/>
      <c r="B11" s="27" t="s">
        <v>14</v>
      </c>
      <c r="C11" s="59">
        <v>55.76</v>
      </c>
      <c r="D11" s="60">
        <v>10.11</v>
      </c>
      <c r="E11" s="60">
        <v>17.77</v>
      </c>
      <c r="F11" s="60">
        <v>4.04</v>
      </c>
      <c r="G11" s="60">
        <v>7.11</v>
      </c>
      <c r="H11" s="60">
        <f t="shared" si="1"/>
        <v>16.73</v>
      </c>
      <c r="I11" s="64"/>
    </row>
    <row r="12" s="54" customFormat="1" ht="34.8" customHeight="1" spans="1:9">
      <c r="A12" s="27"/>
      <c r="B12" s="27" t="s">
        <v>15</v>
      </c>
      <c r="C12" s="59"/>
      <c r="D12" s="60"/>
      <c r="E12" s="60"/>
      <c r="F12" s="60"/>
      <c r="G12" s="60"/>
      <c r="H12" s="60">
        <f t="shared" si="1"/>
        <v>0</v>
      </c>
      <c r="I12" s="65"/>
    </row>
    <row r="16" spans="4:7">
      <c r="D16"/>
      <c r="E16"/>
      <c r="F16"/>
      <c r="G16"/>
    </row>
  </sheetData>
  <mergeCells count="6">
    <mergeCell ref="A1:I1"/>
    <mergeCell ref="A4:B4"/>
    <mergeCell ref="A5:A8"/>
    <mergeCell ref="A9:A12"/>
    <mergeCell ref="I5:I8"/>
    <mergeCell ref="I9:I12"/>
  </mergeCells>
  <pageMargins left="0.236111111111111" right="0.196527777777778" top="0.751388888888889" bottom="0.751388888888889" header="0.298611111111111" footer="0.298611111111111"/>
  <pageSetup paperSize="9" scale="95" orientation="landscape" horizontalDpi="600"/>
  <headerFooter>
    <oddHeader>&amp;L表1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4"/>
  <sheetViews>
    <sheetView showGridLines="0" workbookViewId="0">
      <selection activeCell="J9" sqref="J9"/>
    </sheetView>
  </sheetViews>
  <sheetFormatPr defaultColWidth="8.7962962962963" defaultRowHeight="15.6" outlineLevelCol="4"/>
  <cols>
    <col min="1" max="1" width="4.89814814814815" style="3" customWidth="1"/>
    <col min="2" max="2" width="37.2962962962963" style="4" customWidth="1"/>
    <col min="3" max="3" width="13.7037037037037" style="3" customWidth="1"/>
    <col min="4" max="4" width="17.6666666666667" style="3" customWidth="1"/>
    <col min="5" max="5" width="13.7037037037037" style="3" customWidth="1"/>
    <col min="6" max="16384" width="8.7962962962963" style="3"/>
  </cols>
  <sheetData>
    <row r="2" ht="28.2" spans="1:5">
      <c r="A2" s="51" t="s">
        <v>18</v>
      </c>
      <c r="B2" s="51"/>
      <c r="C2" s="51"/>
      <c r="D2" s="51"/>
      <c r="E2" s="51"/>
    </row>
    <row r="3" ht="25.8" spans="1:5">
      <c r="A3" s="52"/>
      <c r="B3" s="52"/>
      <c r="C3" s="52"/>
      <c r="D3" s="52"/>
      <c r="E3" s="52"/>
    </row>
    <row r="4" ht="22" customHeight="1" spans="5:5">
      <c r="E4" s="7" t="s">
        <v>1</v>
      </c>
    </row>
    <row r="5" s="1" customFormat="1" ht="27" customHeight="1" spans="1:5">
      <c r="A5" s="8" t="s">
        <v>19</v>
      </c>
      <c r="B5" s="9"/>
      <c r="C5" s="8" t="s">
        <v>11</v>
      </c>
      <c r="D5" s="9" t="s">
        <v>20</v>
      </c>
      <c r="E5" s="53" t="s">
        <v>21</v>
      </c>
    </row>
    <row r="6" s="2" customFormat="1" ht="28" customHeight="1" spans="1:5">
      <c r="A6" s="10" t="s">
        <v>22</v>
      </c>
      <c r="B6" s="11"/>
      <c r="C6" s="12">
        <f t="shared" ref="C6:C14" si="0">D6+E6</f>
        <v>54.17</v>
      </c>
      <c r="D6" s="12">
        <f>SUM(D7:D14)</f>
        <v>5</v>
      </c>
      <c r="E6" s="12">
        <f>SUM(E7:E14)</f>
        <v>49.17</v>
      </c>
    </row>
    <row r="7" s="3" customFormat="1" ht="28" customHeight="1" spans="1:5">
      <c r="A7" s="13"/>
      <c r="B7" s="14" t="s">
        <v>23</v>
      </c>
      <c r="C7" s="23">
        <f t="shared" si="0"/>
        <v>5</v>
      </c>
      <c r="D7" s="23">
        <v>5</v>
      </c>
      <c r="E7" s="23"/>
    </row>
    <row r="8" s="3" customFormat="1" ht="37" customHeight="1" spans="1:5">
      <c r="A8" s="13"/>
      <c r="B8" s="14" t="s">
        <v>24</v>
      </c>
      <c r="C8" s="23">
        <f t="shared" si="0"/>
        <v>16</v>
      </c>
      <c r="D8" s="23">
        <v>0</v>
      </c>
      <c r="E8" s="23">
        <v>16</v>
      </c>
    </row>
    <row r="9" s="3" customFormat="1" ht="40" customHeight="1" spans="1:5">
      <c r="A9" s="13"/>
      <c r="B9" s="14" t="s">
        <v>25</v>
      </c>
      <c r="C9" s="23">
        <f t="shared" si="0"/>
        <v>4.8</v>
      </c>
      <c r="D9" s="23"/>
      <c r="E9" s="23">
        <v>4.8</v>
      </c>
    </row>
    <row r="10" s="3" customFormat="1" ht="40" customHeight="1" spans="1:5">
      <c r="A10" s="13"/>
      <c r="B10" s="14" t="s">
        <v>26</v>
      </c>
      <c r="C10" s="23">
        <f t="shared" si="0"/>
        <v>2.67</v>
      </c>
      <c r="D10" s="23"/>
      <c r="E10" s="23">
        <v>2.67</v>
      </c>
    </row>
    <row r="11" s="3" customFormat="1" ht="40" customHeight="1" spans="1:5">
      <c r="A11" s="13"/>
      <c r="B11" s="14" t="s">
        <v>27</v>
      </c>
      <c r="C11" s="23">
        <f t="shared" si="0"/>
        <v>5.51</v>
      </c>
      <c r="D11" s="23"/>
      <c r="E11" s="23">
        <v>5.51</v>
      </c>
    </row>
    <row r="12" s="3" customFormat="1" ht="40" customHeight="1" spans="1:5">
      <c r="A12" s="13"/>
      <c r="B12" s="14" t="s">
        <v>28</v>
      </c>
      <c r="C12" s="23">
        <f t="shared" si="0"/>
        <v>9.69</v>
      </c>
      <c r="D12" s="23"/>
      <c r="E12" s="23">
        <v>9.69</v>
      </c>
    </row>
    <row r="13" s="3" customFormat="1" ht="40" customHeight="1" spans="1:5">
      <c r="A13" s="13"/>
      <c r="B13" s="14" t="s">
        <v>29</v>
      </c>
      <c r="C13" s="23">
        <f t="shared" si="0"/>
        <v>5.5</v>
      </c>
      <c r="D13" s="23"/>
      <c r="E13" s="23">
        <v>5.5</v>
      </c>
    </row>
    <row r="14" s="3" customFormat="1" ht="40" customHeight="1" spans="1:5">
      <c r="A14" s="13"/>
      <c r="B14" s="14" t="s">
        <v>30</v>
      </c>
      <c r="C14" s="23">
        <f t="shared" si="0"/>
        <v>5</v>
      </c>
      <c r="D14" s="23"/>
      <c r="E14" s="23">
        <v>5</v>
      </c>
    </row>
  </sheetData>
  <mergeCells count="2">
    <mergeCell ref="A2:E2"/>
    <mergeCell ref="A5:B5"/>
  </mergeCells>
  <printOptions horizontalCentered="1"/>
  <pageMargins left="0.432638888888889" right="0.354166666666667" top="0.786805555555556" bottom="0.66875" header="0.5" footer="0.5"/>
  <pageSetup paperSize="9" scale="70" orientation="portrait" horizontalDpi="600"/>
  <headerFooter alignWithMargins="0" scaleWithDoc="0">
    <oddHeader>&amp;L表2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F7" sqref="F7"/>
    </sheetView>
  </sheetViews>
  <sheetFormatPr defaultColWidth="10" defaultRowHeight="14.4" outlineLevelCol="2"/>
  <cols>
    <col min="1" max="1" width="34.3796296296296" style="38" customWidth="1"/>
    <col min="2" max="2" width="24.3796296296296" style="38" customWidth="1"/>
    <col min="3" max="3" width="22.5" style="38" customWidth="1"/>
    <col min="4" max="5" width="9.76851851851852" style="38" customWidth="1"/>
    <col min="6" max="16383" width="10" style="38"/>
  </cols>
  <sheetData>
    <row r="1" s="38" customFormat="1" ht="14.3" customHeight="1" spans="1:1">
      <c r="A1" s="39"/>
    </row>
    <row r="2" s="38" customFormat="1" ht="28.6" customHeight="1" spans="1:3">
      <c r="A2" s="40" t="s">
        <v>31</v>
      </c>
      <c r="B2" s="40"/>
      <c r="C2" s="40"/>
    </row>
    <row r="3" s="38" customFormat="1" ht="28.6" customHeight="1" spans="1:3">
      <c r="A3" s="41"/>
      <c r="B3" s="41"/>
      <c r="C3" s="41"/>
    </row>
    <row r="4" s="38" customFormat="1" ht="20" customHeight="1" spans="1:3">
      <c r="A4" s="42"/>
      <c r="B4" s="42"/>
      <c r="C4" s="43" t="s">
        <v>1</v>
      </c>
    </row>
    <row r="5" s="38" customFormat="1" ht="43" customHeight="1" spans="1:3">
      <c r="A5" s="44" t="s">
        <v>32</v>
      </c>
      <c r="B5" s="45" t="s">
        <v>33</v>
      </c>
      <c r="C5" s="46" t="s">
        <v>34</v>
      </c>
    </row>
    <row r="6" s="38" customFormat="1" ht="36" customHeight="1" spans="1:3">
      <c r="A6" s="47" t="s">
        <v>11</v>
      </c>
      <c r="B6" s="48">
        <f>B7+B11+B12+B13+B19</f>
        <v>54.17</v>
      </c>
      <c r="C6" s="49">
        <f t="shared" ref="C6:C19" si="0">B6/54.17</f>
        <v>1</v>
      </c>
    </row>
    <row r="7" s="38" customFormat="1" ht="36" customHeight="1" spans="1:3">
      <c r="A7" s="50" t="s">
        <v>35</v>
      </c>
      <c r="B7" s="48">
        <f>SUM(B8:B10)</f>
        <v>44.17</v>
      </c>
      <c r="C7" s="49">
        <f t="shared" si="0"/>
        <v>0.815395975632269</v>
      </c>
    </row>
    <row r="8" s="38" customFormat="1" ht="36" customHeight="1" spans="1:3">
      <c r="A8" s="47" t="s">
        <v>36</v>
      </c>
      <c r="B8" s="48">
        <v>5.5</v>
      </c>
      <c r="C8" s="49">
        <f t="shared" si="0"/>
        <v>0.101532213402252</v>
      </c>
    </row>
    <row r="9" s="38" customFormat="1" ht="36" customHeight="1" spans="1:3">
      <c r="A9" s="47" t="s">
        <v>37</v>
      </c>
      <c r="B9" s="48">
        <v>0</v>
      </c>
      <c r="C9" s="49">
        <f t="shared" si="0"/>
        <v>0</v>
      </c>
    </row>
    <row r="10" s="38" customFormat="1" ht="36" customHeight="1" spans="1:3">
      <c r="A10" s="47" t="s">
        <v>38</v>
      </c>
      <c r="B10" s="48">
        <v>38.67</v>
      </c>
      <c r="C10" s="49">
        <f t="shared" si="0"/>
        <v>0.713863762230017</v>
      </c>
    </row>
    <row r="11" s="38" customFormat="1" ht="36" customHeight="1" spans="1:3">
      <c r="A11" s="50" t="s">
        <v>39</v>
      </c>
      <c r="B11" s="48">
        <v>0</v>
      </c>
      <c r="C11" s="49">
        <f t="shared" si="0"/>
        <v>0</v>
      </c>
    </row>
    <row r="12" s="38" customFormat="1" ht="36" customHeight="1" spans="1:3">
      <c r="A12" s="50" t="s">
        <v>40</v>
      </c>
      <c r="B12" s="48">
        <v>0</v>
      </c>
      <c r="C12" s="49">
        <f t="shared" si="0"/>
        <v>0</v>
      </c>
    </row>
    <row r="13" s="38" customFormat="1" ht="36" customHeight="1" spans="1:3">
      <c r="A13" s="50" t="s">
        <v>41</v>
      </c>
      <c r="B13" s="48">
        <f>SUM(B14:B18)</f>
        <v>5</v>
      </c>
      <c r="C13" s="49">
        <f t="shared" si="0"/>
        <v>0.0923020121838656</v>
      </c>
    </row>
    <row r="14" s="38" customFormat="1" ht="36" customHeight="1" spans="1:3">
      <c r="A14" s="47" t="s">
        <v>42</v>
      </c>
      <c r="B14" s="48">
        <v>5</v>
      </c>
      <c r="C14" s="49">
        <f t="shared" si="0"/>
        <v>0.0923020121838656</v>
      </c>
    </row>
    <row r="15" s="38" customFormat="1" ht="36" customHeight="1" spans="1:3">
      <c r="A15" s="47" t="s">
        <v>43</v>
      </c>
      <c r="B15" s="48">
        <v>0</v>
      </c>
      <c r="C15" s="49">
        <f t="shared" si="0"/>
        <v>0</v>
      </c>
    </row>
    <row r="16" s="38" customFormat="1" ht="36" customHeight="1" spans="1:3">
      <c r="A16" s="47" t="s">
        <v>44</v>
      </c>
      <c r="B16" s="48">
        <v>0</v>
      </c>
      <c r="C16" s="49">
        <f t="shared" si="0"/>
        <v>0</v>
      </c>
    </row>
    <row r="17" s="38" customFormat="1" ht="36" customHeight="1" spans="1:3">
      <c r="A17" s="47" t="s">
        <v>45</v>
      </c>
      <c r="B17" s="48">
        <v>0</v>
      </c>
      <c r="C17" s="49">
        <f t="shared" si="0"/>
        <v>0</v>
      </c>
    </row>
    <row r="18" ht="36" customHeight="1" spans="1:3">
      <c r="A18" s="47" t="s">
        <v>46</v>
      </c>
      <c r="B18" s="48">
        <v>0</v>
      </c>
      <c r="C18" s="49">
        <f t="shared" si="0"/>
        <v>0</v>
      </c>
    </row>
    <row r="19" ht="36" customHeight="1" spans="1:3">
      <c r="A19" s="50" t="s">
        <v>47</v>
      </c>
      <c r="B19" s="48">
        <v>5</v>
      </c>
      <c r="C19" s="49">
        <f t="shared" si="0"/>
        <v>0.0923020121838656</v>
      </c>
    </row>
  </sheetData>
  <mergeCells count="1">
    <mergeCell ref="A2:C2"/>
  </mergeCells>
  <pageMargins left="0.751388888888889" right="0.751388888888889" top="1" bottom="1" header="0.5" footer="0.5"/>
  <pageSetup paperSize="9" orientation="portrait" horizontalDpi="600"/>
  <headerFooter>
    <oddHeader>&amp;L表3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19" sqref="A19"/>
    </sheetView>
  </sheetViews>
  <sheetFormatPr defaultColWidth="9" defaultRowHeight="14.4" outlineLevelRow="5" outlineLevelCol="1"/>
  <cols>
    <col min="1" max="2" width="66.5092592592593" customWidth="1"/>
  </cols>
  <sheetData>
    <row r="1" ht="16" customHeight="1"/>
    <row r="2" ht="66" customHeight="1" spans="1:2">
      <c r="A2" s="33" t="s">
        <v>48</v>
      </c>
      <c r="B2" s="33"/>
    </row>
    <row r="3" ht="35" customHeight="1" spans="1:2">
      <c r="A3" s="34"/>
      <c r="B3" s="34"/>
    </row>
    <row r="4" ht="18" customHeight="1" spans="1:2">
      <c r="A4" s="34"/>
      <c r="B4" s="35" t="s">
        <v>1</v>
      </c>
    </row>
    <row r="5" s="32" customFormat="1" ht="35" customHeight="1" spans="1:2">
      <c r="A5" s="36" t="s">
        <v>49</v>
      </c>
      <c r="B5" s="36" t="s">
        <v>50</v>
      </c>
    </row>
    <row r="6" ht="35" customHeight="1" spans="1:2">
      <c r="A6" s="37" t="s">
        <v>51</v>
      </c>
      <c r="B6" s="37">
        <v>0</v>
      </c>
    </row>
  </sheetData>
  <mergeCells count="1">
    <mergeCell ref="A2:B2"/>
  </mergeCells>
  <pageMargins left="0.751388888888889" right="0.751388888888889" top="1" bottom="1" header="0.5" footer="0.5"/>
  <pageSetup paperSize="9" scale="90" orientation="landscape" horizontalDpi="600"/>
  <headerFooter>
    <oddHeader>&amp;L表4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9"/>
  <sheetViews>
    <sheetView showGridLines="0" workbookViewId="0">
      <selection activeCell="K11" sqref="K11"/>
    </sheetView>
  </sheetViews>
  <sheetFormatPr defaultColWidth="8.7962962962963" defaultRowHeight="15.6" outlineLevelCol="7"/>
  <cols>
    <col min="1" max="1" width="12.2962962962963" style="3" customWidth="1"/>
    <col min="2" max="2" width="10" style="3" customWidth="1"/>
    <col min="3" max="3" width="11.2222222222222" style="3" customWidth="1"/>
    <col min="4" max="4" width="18.3981481481481" style="3" customWidth="1"/>
    <col min="5" max="7" width="8.7962962962963" style="3"/>
    <col min="8" max="8" width="8.11111111111111" style="3" customWidth="1"/>
    <col min="9" max="16384" width="8.7962962962963" style="3"/>
  </cols>
  <sheetData>
    <row r="2" ht="28.2" spans="1:8">
      <c r="A2" s="20" t="s">
        <v>52</v>
      </c>
      <c r="B2" s="20"/>
      <c r="C2" s="20"/>
      <c r="D2" s="20"/>
      <c r="E2" s="20"/>
      <c r="F2" s="20"/>
      <c r="G2" s="20"/>
      <c r="H2" s="20"/>
    </row>
    <row r="3" ht="28.2" spans="1:8">
      <c r="A3" s="25"/>
      <c r="B3" s="25"/>
      <c r="C3" s="25"/>
      <c r="D3" s="25"/>
      <c r="E3" s="25"/>
      <c r="F3" s="25"/>
      <c r="G3" s="25"/>
      <c r="H3" s="25"/>
    </row>
    <row r="4" ht="21" customHeight="1" spans="7:8">
      <c r="G4" s="7"/>
      <c r="H4" s="7" t="s">
        <v>1</v>
      </c>
    </row>
    <row r="5" s="19" customFormat="1" ht="25" customHeight="1" spans="1:8">
      <c r="A5" s="8" t="s">
        <v>2</v>
      </c>
      <c r="B5" s="8" t="s">
        <v>53</v>
      </c>
      <c r="C5" s="8" t="s">
        <v>54</v>
      </c>
      <c r="D5" s="8" t="s">
        <v>55</v>
      </c>
      <c r="E5" s="8" t="s">
        <v>56</v>
      </c>
      <c r="F5" s="8" t="s">
        <v>57</v>
      </c>
      <c r="G5" s="8" t="s">
        <v>58</v>
      </c>
      <c r="H5" s="8" t="s">
        <v>59</v>
      </c>
    </row>
    <row r="6" s="24" customFormat="1" ht="25" customHeight="1" spans="1:8">
      <c r="A6" s="26" t="s">
        <v>13</v>
      </c>
      <c r="B6" s="26" t="s">
        <v>60</v>
      </c>
      <c r="C6" s="26"/>
      <c r="D6" s="26"/>
      <c r="E6" s="26"/>
      <c r="F6" s="26"/>
      <c r="G6" s="26">
        <f>SUM(G7:G12)</f>
        <v>54.17</v>
      </c>
      <c r="H6" s="26"/>
    </row>
    <row r="7" s="1" customFormat="1" ht="25" customHeight="1" spans="1:8">
      <c r="A7" s="27"/>
      <c r="B7" s="27" t="s">
        <v>61</v>
      </c>
      <c r="C7" s="28">
        <v>44213</v>
      </c>
      <c r="D7" s="29" t="s">
        <v>62</v>
      </c>
      <c r="E7" s="27" t="s">
        <v>63</v>
      </c>
      <c r="F7" s="30">
        <v>0.033</v>
      </c>
      <c r="G7" s="27">
        <v>16</v>
      </c>
      <c r="H7" s="27"/>
    </row>
    <row r="8" s="1" customFormat="1" ht="25" customHeight="1" spans="1:8">
      <c r="A8" s="27"/>
      <c r="B8" s="27"/>
      <c r="C8" s="28"/>
      <c r="D8" s="31"/>
      <c r="E8" s="27" t="s">
        <v>64</v>
      </c>
      <c r="F8" s="30">
        <v>0.0334</v>
      </c>
      <c r="G8" s="27">
        <v>17.67</v>
      </c>
      <c r="H8" s="27"/>
    </row>
    <row r="9" s="1" customFormat="1" ht="25" customHeight="1" spans="1:8">
      <c r="A9" s="27"/>
      <c r="B9" s="27"/>
      <c r="C9" s="28">
        <v>44245</v>
      </c>
      <c r="D9" s="27" t="s">
        <v>10</v>
      </c>
      <c r="E9" s="27" t="s">
        <v>64</v>
      </c>
      <c r="F9" s="30">
        <v>0.031</v>
      </c>
      <c r="G9" s="27">
        <v>5</v>
      </c>
      <c r="H9" s="27"/>
    </row>
    <row r="10" s="1" customFormat="1" ht="25" customHeight="1" spans="1:8">
      <c r="A10" s="27"/>
      <c r="B10" s="27"/>
      <c r="C10" s="28">
        <v>44328</v>
      </c>
      <c r="D10" s="27" t="s">
        <v>62</v>
      </c>
      <c r="E10" s="27" t="s">
        <v>63</v>
      </c>
      <c r="F10" s="30">
        <v>0.0274</v>
      </c>
      <c r="G10" s="27">
        <v>5.5</v>
      </c>
      <c r="H10" s="27"/>
    </row>
    <row r="11" s="1" customFormat="1" ht="25" customHeight="1" spans="1:8">
      <c r="A11" s="27"/>
      <c r="B11" s="27"/>
      <c r="C11" s="28">
        <v>44419</v>
      </c>
      <c r="D11" s="29" t="s">
        <v>62</v>
      </c>
      <c r="E11" s="27" t="s">
        <v>64</v>
      </c>
      <c r="F11" s="30">
        <v>0.0321</v>
      </c>
      <c r="G11" s="27">
        <v>5</v>
      </c>
      <c r="H11" s="27"/>
    </row>
    <row r="12" s="1" customFormat="1" ht="25" customHeight="1" spans="1:8">
      <c r="A12" s="27"/>
      <c r="B12" s="27"/>
      <c r="C12" s="28"/>
      <c r="D12" s="31"/>
      <c r="E12" s="27" t="s">
        <v>65</v>
      </c>
      <c r="F12" s="30">
        <v>0.037</v>
      </c>
      <c r="G12" s="27">
        <v>5</v>
      </c>
      <c r="H12" s="27"/>
    </row>
    <row r="13" s="24" customFormat="1" ht="25" customHeight="1" spans="1:8">
      <c r="A13" s="26" t="s">
        <v>15</v>
      </c>
      <c r="B13" s="26" t="s">
        <v>66</v>
      </c>
      <c r="C13" s="26"/>
      <c r="D13" s="26"/>
      <c r="E13" s="26"/>
      <c r="F13" s="26"/>
      <c r="G13" s="26">
        <f>SUM(G14:G18)</f>
        <v>21.77</v>
      </c>
      <c r="H13" s="26"/>
    </row>
    <row r="14" s="1" customFormat="1" ht="25" customHeight="1" spans="1:8">
      <c r="A14" s="27"/>
      <c r="B14" s="27" t="s">
        <v>61</v>
      </c>
      <c r="C14" s="28">
        <v>44328</v>
      </c>
      <c r="D14" s="27" t="s">
        <v>10</v>
      </c>
      <c r="E14" s="27" t="s">
        <v>64</v>
      </c>
      <c r="F14" s="30">
        <v>0.0288</v>
      </c>
      <c r="G14" s="27">
        <v>10.22</v>
      </c>
      <c r="H14" s="27"/>
    </row>
    <row r="15" s="1" customFormat="1" ht="25" customHeight="1" spans="1:8">
      <c r="A15" s="27"/>
      <c r="B15" s="27"/>
      <c r="C15" s="28"/>
      <c r="D15" s="27" t="s">
        <v>16</v>
      </c>
      <c r="E15" s="27" t="s">
        <v>64</v>
      </c>
      <c r="F15" s="30">
        <v>0.0288</v>
      </c>
      <c r="G15" s="27">
        <v>5</v>
      </c>
      <c r="H15" s="27"/>
    </row>
    <row r="16" s="1" customFormat="1" ht="25" customHeight="1" spans="1:8">
      <c r="A16" s="27"/>
      <c r="B16" s="27"/>
      <c r="C16" s="28">
        <v>44456</v>
      </c>
      <c r="D16" s="27" t="s">
        <v>10</v>
      </c>
      <c r="E16" s="27" t="s">
        <v>63</v>
      </c>
      <c r="F16" s="30">
        <v>0.0342</v>
      </c>
      <c r="G16" s="27">
        <v>0.6</v>
      </c>
      <c r="H16" s="27"/>
    </row>
    <row r="17" s="1" customFormat="1" ht="25" customHeight="1" spans="1:8">
      <c r="A17" s="27"/>
      <c r="B17" s="27"/>
      <c r="C17" s="28"/>
      <c r="D17" s="27"/>
      <c r="E17" s="27" t="s">
        <v>65</v>
      </c>
      <c r="F17" s="30">
        <v>0.0382</v>
      </c>
      <c r="G17" s="27">
        <v>1.95</v>
      </c>
      <c r="H17" s="27"/>
    </row>
    <row r="18" s="1" customFormat="1" ht="25" customHeight="1" spans="1:8">
      <c r="A18" s="27"/>
      <c r="B18" s="27"/>
      <c r="C18" s="28"/>
      <c r="D18" s="27" t="s">
        <v>16</v>
      </c>
      <c r="E18" s="27" t="s">
        <v>63</v>
      </c>
      <c r="F18" s="30">
        <v>0.0342</v>
      </c>
      <c r="G18" s="27">
        <v>4</v>
      </c>
      <c r="H18" s="27"/>
    </row>
    <row r="19" s="1" customFormat="1" ht="25" customHeight="1"/>
    <row r="20" s="1" customFormat="1"/>
    <row r="21" s="1" customFormat="1"/>
    <row r="22" s="1" customFormat="1"/>
    <row r="23" s="1" customFormat="1"/>
    <row r="24" s="1" customFormat="1"/>
    <row r="25" s="1" customFormat="1"/>
    <row r="26" s="1" customFormat="1"/>
    <row r="27" s="1" customFormat="1"/>
    <row r="28" s="1" customFormat="1"/>
    <row r="29" s="1" customFormat="1"/>
  </sheetData>
  <mergeCells count="14">
    <mergeCell ref="A2:H2"/>
    <mergeCell ref="B6:F6"/>
    <mergeCell ref="B13:F13"/>
    <mergeCell ref="A6:A12"/>
    <mergeCell ref="A13:A18"/>
    <mergeCell ref="B7:B12"/>
    <mergeCell ref="B14:B18"/>
    <mergeCell ref="C7:C8"/>
    <mergeCell ref="C11:C12"/>
    <mergeCell ref="C14:C15"/>
    <mergeCell ref="C16:C18"/>
    <mergeCell ref="D7:D8"/>
    <mergeCell ref="D11:D12"/>
    <mergeCell ref="D16:D17"/>
  </mergeCells>
  <printOptions horizontalCentered="1"/>
  <pageMargins left="0.751388888888889" right="0.751388888888889" top="1" bottom="1" header="0.5" footer="0.5"/>
  <pageSetup paperSize="9" orientation="portrait" horizontalDpi="600"/>
  <headerFooter alignWithMargins="0" scaleWithDoc="0">
    <oddHeader>&amp;L表5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1"/>
  <sheetViews>
    <sheetView showGridLines="0" workbookViewId="0">
      <selection activeCell="C12" sqref="C12"/>
    </sheetView>
  </sheetViews>
  <sheetFormatPr defaultColWidth="8.7962962962963" defaultRowHeight="15.6" outlineLevelCol="2"/>
  <cols>
    <col min="1" max="1" width="56.2222222222222" style="3" customWidth="1"/>
    <col min="2" max="2" width="15.6666666666667" style="3" customWidth="1"/>
    <col min="3" max="3" width="19" style="3" customWidth="1"/>
    <col min="4" max="16384" width="8.7962962962963" style="3"/>
  </cols>
  <sheetData>
    <row r="2" ht="28.2" spans="1:3">
      <c r="A2" s="20" t="s">
        <v>67</v>
      </c>
      <c r="B2" s="20"/>
      <c r="C2" s="20"/>
    </row>
    <row r="3" ht="28.2" spans="1:3">
      <c r="A3" s="20"/>
      <c r="B3" s="20"/>
      <c r="C3" s="20"/>
    </row>
    <row r="4" ht="21" customHeight="1"/>
    <row r="5" s="19" customFormat="1" ht="25" customHeight="1" spans="1:3">
      <c r="A5" s="8" t="s">
        <v>68</v>
      </c>
      <c r="B5" s="8" t="s">
        <v>69</v>
      </c>
      <c r="C5" s="8" t="s">
        <v>70</v>
      </c>
    </row>
    <row r="6" s="2" customFormat="1" ht="25" customHeight="1" spans="1:3">
      <c r="A6" s="21" t="s">
        <v>71</v>
      </c>
      <c r="B6" s="12">
        <f>B7+B8</f>
        <v>305.98</v>
      </c>
      <c r="C6" s="12">
        <f>C7+C8</f>
        <v>305.98</v>
      </c>
    </row>
    <row r="7" ht="25" customHeight="1" spans="1:3">
      <c r="A7" s="22" t="s">
        <v>72</v>
      </c>
      <c r="B7" s="23">
        <f>C7</f>
        <v>101.68</v>
      </c>
      <c r="C7" s="23">
        <v>101.68</v>
      </c>
    </row>
    <row r="8" ht="25" customHeight="1" spans="1:3">
      <c r="A8" s="22" t="s">
        <v>73</v>
      </c>
      <c r="B8" s="23">
        <f>+C8</f>
        <v>204.3</v>
      </c>
      <c r="C8" s="23">
        <v>204.3</v>
      </c>
    </row>
    <row r="9" s="2" customFormat="1" ht="25" customHeight="1" spans="1:3">
      <c r="A9" s="21" t="s">
        <v>74</v>
      </c>
      <c r="B9" s="12">
        <f>B10+B11</f>
        <v>11</v>
      </c>
      <c r="C9" s="12">
        <f>C10+C11</f>
        <v>11</v>
      </c>
    </row>
    <row r="10" ht="25" customHeight="1" spans="1:3">
      <c r="A10" s="22" t="s">
        <v>72</v>
      </c>
      <c r="B10" s="23">
        <f>+C10</f>
        <v>1</v>
      </c>
      <c r="C10" s="23">
        <v>1</v>
      </c>
    </row>
    <row r="11" ht="25" customHeight="1" spans="1:3">
      <c r="A11" s="22" t="s">
        <v>73</v>
      </c>
      <c r="B11" s="23">
        <f>C11</f>
        <v>10</v>
      </c>
      <c r="C11" s="23">
        <v>10</v>
      </c>
    </row>
  </sheetData>
  <mergeCells count="1">
    <mergeCell ref="A2:C2"/>
  </mergeCells>
  <printOptions horizontalCentered="1"/>
  <pageMargins left="0.314583333333333" right="0.275" top="1" bottom="1" header="0.5" footer="0.5"/>
  <pageSetup paperSize="9" orientation="portrait" horizontalDpi="600"/>
  <headerFooter alignWithMargins="0" scaleWithDoc="0">
    <oddHeader>&amp;L表6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1"/>
  <sheetViews>
    <sheetView showGridLines="0" tabSelected="1" workbookViewId="0">
      <selection activeCell="E11" sqref="E11"/>
    </sheetView>
  </sheetViews>
  <sheetFormatPr defaultColWidth="8.7962962962963" defaultRowHeight="15.6" outlineLevelCol="4"/>
  <cols>
    <col min="1" max="1" width="4.89814814814815" style="3" customWidth="1"/>
    <col min="2" max="2" width="32.8888888888889" style="4" customWidth="1"/>
    <col min="3" max="3" width="13.1018518518519" style="3" customWidth="1"/>
    <col min="4" max="4" width="14.8888888888889" style="3" customWidth="1"/>
    <col min="5" max="5" width="17.6666666666667" style="3" customWidth="1"/>
    <col min="6" max="16384" width="8.7962962962963" style="3"/>
  </cols>
  <sheetData>
    <row r="2" ht="25.8" spans="1:5">
      <c r="A2" s="5" t="s">
        <v>75</v>
      </c>
      <c r="B2" s="5"/>
      <c r="C2" s="5"/>
      <c r="D2" s="5"/>
      <c r="E2" s="5"/>
    </row>
    <row r="3" ht="25.8" spans="1:5">
      <c r="A3" s="6"/>
      <c r="B3" s="6"/>
      <c r="C3" s="6"/>
      <c r="D3" s="6"/>
      <c r="E3" s="6"/>
    </row>
    <row r="4" ht="26" customHeight="1" spans="5:5">
      <c r="E4" s="7" t="s">
        <v>1</v>
      </c>
    </row>
    <row r="5" s="1" customFormat="1" ht="40" customHeight="1" spans="1:5">
      <c r="A5" s="8" t="s">
        <v>19</v>
      </c>
      <c r="B5" s="9"/>
      <c r="C5" s="8" t="s">
        <v>11</v>
      </c>
      <c r="D5" s="9" t="s">
        <v>76</v>
      </c>
      <c r="E5" s="8" t="s">
        <v>21</v>
      </c>
    </row>
    <row r="6" s="2" customFormat="1" ht="34" customHeight="1" spans="1:5">
      <c r="A6" s="10" t="s">
        <v>22</v>
      </c>
      <c r="B6" s="11"/>
      <c r="C6" s="12">
        <f t="shared" ref="C6:C11" si="0">D6+E6</f>
        <v>11</v>
      </c>
      <c r="D6" s="12">
        <f>SUM(D7:D11)</f>
        <v>1</v>
      </c>
      <c r="E6" s="12">
        <f>SUM(E7:E10)</f>
        <v>10</v>
      </c>
    </row>
    <row r="7" s="2" customFormat="1" ht="39" customHeight="1" spans="1:5">
      <c r="A7" s="13"/>
      <c r="B7" s="14" t="s">
        <v>77</v>
      </c>
      <c r="C7" s="15">
        <f t="shared" si="0"/>
        <v>2</v>
      </c>
      <c r="D7" s="16">
        <v>0</v>
      </c>
      <c r="E7" s="16">
        <v>2</v>
      </c>
    </row>
    <row r="8" ht="39" customHeight="1" spans="1:5">
      <c r="A8" s="13"/>
      <c r="B8" s="14" t="s">
        <v>78</v>
      </c>
      <c r="C8" s="15">
        <f t="shared" si="0"/>
        <v>4.3</v>
      </c>
      <c r="D8" s="16">
        <v>0</v>
      </c>
      <c r="E8" s="16">
        <v>4.3</v>
      </c>
    </row>
    <row r="9" ht="39" customHeight="1" spans="1:5">
      <c r="A9" s="13"/>
      <c r="B9" s="14" t="s">
        <v>79</v>
      </c>
      <c r="C9" s="15">
        <f t="shared" si="0"/>
        <v>1.6</v>
      </c>
      <c r="D9" s="16">
        <v>0</v>
      </c>
      <c r="E9" s="16">
        <v>1.6</v>
      </c>
    </row>
    <row r="10" ht="39" customHeight="1" spans="1:5">
      <c r="A10" s="13"/>
      <c r="B10" s="14" t="s">
        <v>80</v>
      </c>
      <c r="C10" s="15">
        <f t="shared" si="0"/>
        <v>2.1</v>
      </c>
      <c r="D10" s="16">
        <v>0</v>
      </c>
      <c r="E10" s="16">
        <v>2.1</v>
      </c>
    </row>
    <row r="11" ht="39" customHeight="1" spans="1:5">
      <c r="A11" s="17"/>
      <c r="B11" s="14" t="s">
        <v>23</v>
      </c>
      <c r="C11" s="15">
        <f t="shared" si="0"/>
        <v>1</v>
      </c>
      <c r="D11" s="16">
        <v>1</v>
      </c>
      <c r="E11" s="18"/>
    </row>
  </sheetData>
  <mergeCells count="2">
    <mergeCell ref="A2:E2"/>
    <mergeCell ref="A5:B5"/>
  </mergeCells>
  <printOptions horizontalCentered="1"/>
  <pageMargins left="0.432638888888889" right="0.354166666666667" top="0.786805555555556" bottom="0.66875" header="0.5" footer="0.5"/>
  <pageSetup paperSize="9" scale="90" orientation="portrait" horizontalDpi="600"/>
  <headerFooter alignWithMargins="0" scaleWithDoc="0">
    <oddHeader>&amp;L表7</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表1-南沙区政府债券分年度偿还计划情况表</vt:lpstr>
      <vt:lpstr>表2-2020年南沙区新增债券额度安排情况表</vt:lpstr>
      <vt:lpstr>表3-2020年南沙区新增政府债券项目用途情况表</vt:lpstr>
      <vt:lpstr>表4-2020年外债规模明细表</vt:lpstr>
      <vt:lpstr>表5-2020年南沙区政府债券发行情况表</vt:lpstr>
      <vt:lpstr>表6-2021年南沙区地方政府债务限额提前下达情况表</vt:lpstr>
      <vt:lpstr>表7-2021年南沙区地方政府债券资金使用安排情况表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Gabriella</dc:creator>
  <cp:lastModifiedBy>何淑芬</cp:lastModifiedBy>
  <dcterms:created xsi:type="dcterms:W3CDTF">2021-05-28T11:30:00Z</dcterms:created>
  <dcterms:modified xsi:type="dcterms:W3CDTF">2021-06-08T10:29:59Z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